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360" windowWidth="11220" windowHeight="5445" tabRatio="953" activeTab="1"/>
  </bookViews>
  <sheets>
    <sheet name="Приходи" sheetId="1" r:id="rId1"/>
    <sheet name="Разходи" sheetId="2" r:id="rId2"/>
    <sheet name="Ф1,Ф2" sheetId="3" r:id="rId3"/>
    <sheet name="Ф3" sheetId="4" r:id="rId4"/>
    <sheet name="Ф4,Ф5" sheetId="5" r:id="rId5"/>
    <sheet name="Ф6" sheetId="6" r:id="rId6"/>
    <sheet name="Ф7,Ф8" sheetId="7" r:id="rId7"/>
    <sheet name="Целеви" sheetId="8" r:id="rId8"/>
    <sheet name="Численост" sheetId="9" r:id="rId9"/>
    <sheet name="мес.заплати" sheetId="10" r:id="rId10"/>
    <sheet name="трансп. р-ди" sheetId="11" r:id="rId11"/>
    <sheet name="разпоредители" sheetId="12" r:id="rId12"/>
    <sheet name="бюд.с-ки" sheetId="13" r:id="rId13"/>
    <sheet name="Остатъци ДД лева " sheetId="14" r:id="rId14"/>
    <sheet name="остатък МД" sheetId="15" r:id="rId15"/>
    <sheet name="Лист1" sheetId="16" r:id="rId16"/>
  </sheets>
  <definedNames>
    <definedName name="_xlnm.Print_Area" localSheetId="2">'Ф1,Ф2'!$A$253:$H$294</definedName>
    <definedName name="_xlnm.Print_Area" localSheetId="3">'Ф3'!$A$240:$H$285</definedName>
    <definedName name="_xlnm.Print_Area" localSheetId="4">'Ф4,Ф5'!$A$135:$H$176</definedName>
    <definedName name="_xlnm.Print_Area" localSheetId="5">'Ф6'!$A$220:$H$260</definedName>
    <definedName name="_xlnm.Print_Area" localSheetId="6">'Ф7,Ф8'!$A$550:$H$595</definedName>
  </definedNames>
  <calcPr calcMode="manual" fullCalcOnLoad="1"/>
</workbook>
</file>

<file path=xl/sharedStrings.xml><?xml version="1.0" encoding="utf-8"?>
<sst xmlns="http://schemas.openxmlformats.org/spreadsheetml/2006/main" count="4471" uniqueCount="550">
  <si>
    <t>БЮДЖЕТНО САЛДО</t>
  </si>
  <si>
    <t>01.01.2016 г.</t>
  </si>
  <si>
    <t>ЗА ПРИХОДИТЕ ПО БЮДЖЕТА НА ОБЩИНА ГРАД ДЕВНЯ</t>
  </si>
  <si>
    <t>Второстепенни разпоредители</t>
  </si>
  <si>
    <t>Дейност 322 "Общообразователни училища"</t>
  </si>
  <si>
    <t>за остатъците по делегираните от държавата дейности</t>
  </si>
  <si>
    <t>Дейност 239 "Други дейности по вътрешната сигурност"</t>
  </si>
  <si>
    <t xml:space="preserve"> </t>
  </si>
  <si>
    <t>Трансфери от/за сметки за чужди средства -предост. трансфери (-)</t>
  </si>
  <si>
    <t>Друго финансиране - операции с активи (+/-)</t>
  </si>
  <si>
    <t>Друго финансиране - операции с пасиви (+/-)</t>
  </si>
  <si>
    <t>Постъпления от продажба на дялове, акции и съучастия и от ликвид. дялове</t>
  </si>
  <si>
    <t>Дофинансиране</t>
  </si>
  <si>
    <t>Чужди средства от други лица</t>
  </si>
  <si>
    <t>получени други застрахователни обезщетения</t>
  </si>
  <si>
    <t>Получени дългосрочни заеми от банки в страната</t>
  </si>
  <si>
    <t>1308</t>
  </si>
  <si>
    <t>туристически данък</t>
  </si>
  <si>
    <t xml:space="preserve">такси за ползване на детски градини </t>
  </si>
  <si>
    <t xml:space="preserve">Поевтиняване на карти за градски транспорт на пенсионери над 70 г. </t>
  </si>
  <si>
    <t>§</t>
  </si>
  <si>
    <t>Наименование на параграфа</t>
  </si>
  <si>
    <t>Държавни дейности</t>
  </si>
  <si>
    <t>Местни дейности</t>
  </si>
  <si>
    <t>СПРАВКА</t>
  </si>
  <si>
    <t>1. Имуществени и др. данъци</t>
  </si>
  <si>
    <t>данък в/у недвижими имоти</t>
  </si>
  <si>
    <t>данък в/у наследствата</t>
  </si>
  <si>
    <t>данък в/у превозните средства</t>
  </si>
  <si>
    <t xml:space="preserve">данък при придоб. на имущ. по дарения и възмезден начин </t>
  </si>
  <si>
    <t>2000</t>
  </si>
  <si>
    <t>1301</t>
  </si>
  <si>
    <t>1302</t>
  </si>
  <si>
    <t>1303</t>
  </si>
  <si>
    <t>1304</t>
  </si>
  <si>
    <t>0103</t>
  </si>
  <si>
    <t>Други данъци</t>
  </si>
  <si>
    <t>2. Неданъчни приходи</t>
  </si>
  <si>
    <t>приходи от продажба на услуги, стоки и продукция</t>
  </si>
  <si>
    <t>приходи от наеми на имущество</t>
  </si>
  <si>
    <t>приходи от наеми на земя</t>
  </si>
  <si>
    <t>приходи от дивиденти</t>
  </si>
  <si>
    <t>приходи от лихви по тек.банк. сметки</t>
  </si>
  <si>
    <t>приходи от лихви по срочни депозити</t>
  </si>
  <si>
    <t>Всичко § Приходи и доходи от собственост</t>
  </si>
  <si>
    <t>такси за ползване на детски ясли и др.по здравеопазването</t>
  </si>
  <si>
    <t>такси за битови отпадъци</t>
  </si>
  <si>
    <t>такси за ползване на общежития и др. по образованието</t>
  </si>
  <si>
    <t>такси за технически услуги</t>
  </si>
  <si>
    <t>такси за административни услуги</t>
  </si>
  <si>
    <t>такси за откупуване на гробни места</t>
  </si>
  <si>
    <t>такса за притежаване на куче</t>
  </si>
  <si>
    <t>други общински такси</t>
  </si>
  <si>
    <t>Всичко § Общински такси</t>
  </si>
  <si>
    <t>Всичко § Глоби, санкции и наказ. лихви</t>
  </si>
  <si>
    <t>реализирани курсови разлики от вал. операции (нето)</t>
  </si>
  <si>
    <t>получени застрахователни обезщетения за ДМА</t>
  </si>
  <si>
    <t>други неданъчни приходи</t>
  </si>
  <si>
    <t>Всичко § Други неданъчни приходи</t>
  </si>
  <si>
    <t>внесен ДДС (-)</t>
  </si>
  <si>
    <t>внесен д-к в/у прих. от стоп. д-ст на бюдж. предприятия (-)</t>
  </si>
  <si>
    <t>Всичко § Внесен ДДС и др. данъци в/у продажбите</t>
  </si>
  <si>
    <t>постъпления от продажба на сгради</t>
  </si>
  <si>
    <t>постъпления от продажба на др. ДМА</t>
  </si>
  <si>
    <t>постъпления от продажба на нематериални  ДА</t>
  </si>
  <si>
    <t>постъпления от продажба на земя</t>
  </si>
  <si>
    <t>ВСИЧКО ПРИХОДИ  (I+II)</t>
  </si>
  <si>
    <t>глоби, санкции, неустойки, наказат. лихви, обезщетения и начети</t>
  </si>
  <si>
    <t>текущи помощи и дарения от страната</t>
  </si>
  <si>
    <t>капиталови помощи и дарения страната</t>
  </si>
  <si>
    <t>Всичко § Помощи и дарения  от страната</t>
  </si>
  <si>
    <t>Всичко § Помощи и дарения от чужбина</t>
  </si>
  <si>
    <t>капиталови помощи и дарения от други  междунар.организации</t>
  </si>
  <si>
    <t>др. текущи помощи и дарения от чужбина</t>
  </si>
  <si>
    <t>други капиталови помощи и дарения от чужбина</t>
  </si>
  <si>
    <t>окончателен годишен (патентен) данък</t>
  </si>
  <si>
    <t>Договорни санкции и неустойки, съд.обезщет. и разноски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</si>
  <si>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</si>
  <si>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капитал. разходи(+)</t>
  </si>
  <si>
    <t>възстановени трансфери за ЦБ</t>
  </si>
  <si>
    <t>получени от общини целеви трансфери от ЦБ чрез кодове в СЕБРА 488 002 ХХХ-Х</t>
  </si>
  <si>
    <t>Всичко § Трансфери между бюджети (нето)</t>
  </si>
  <si>
    <t>Придобиване на дялове и акции и увеличаване на капитала и капиталовите резерви (-)</t>
  </si>
  <si>
    <t>Събрани средства и извършени плащания от/за сметки за средствата от Европейския съюз</t>
  </si>
  <si>
    <t>ВСИЧКО ФИНАНСИРАНЕ НА БЮДЖЕТНОТО САЛДО:</t>
  </si>
  <si>
    <t>I. ПРИХОДИ, ПОМОЩИ И ДАРЕНИЯ</t>
  </si>
  <si>
    <t>ВСИЧКО ПРИХОДИ, ПОМОЩИ И ДАРЕНИЯ:</t>
  </si>
  <si>
    <t>II. БЮДЖЕТНИ ВЗАИМООТНОШЕНИЯ</t>
  </si>
  <si>
    <t>1. Трансфери</t>
  </si>
  <si>
    <t>за целевите разходи и субсидии</t>
  </si>
  <si>
    <t>2. Временни безлихвени заеми</t>
  </si>
  <si>
    <t xml:space="preserve">Временни безлих. заеми м/у сметки за средствата от ЕС (нето) </t>
  </si>
  <si>
    <t>Всичко § Трансфери между бюджети и сметки за средствата от ЕС (нето)</t>
  </si>
  <si>
    <t>ВСИЧКО БЮДЖЕТНИ ВЗАИМООТНОШЕНИЯ:</t>
  </si>
  <si>
    <t>такси за ползване на дом.соц.патронаж и др. общ.соц.услуги</t>
  </si>
  <si>
    <t>такси за ползване на пазари, тържища,панаири, тротоари и др.</t>
  </si>
  <si>
    <t>наказателни лихви за данъци, мита и осиг. вноски</t>
  </si>
  <si>
    <t>текущи помощи и дарения от Европейския съюз</t>
  </si>
  <si>
    <t>получени от общини целеви трансфери от ЦБ чрез кодове в СЕБРА 488 001 ХХХ-Х</t>
  </si>
  <si>
    <t>Всичко § Трансфери между бюджета на бюджетната организация и ЦБ (нето)</t>
  </si>
  <si>
    <t xml:space="preserve">Всичко § Трансфери от/за сметки за чужди средства </t>
  </si>
  <si>
    <t>Всичко  Неданъчни приходи</t>
  </si>
  <si>
    <t xml:space="preserve">Всичко  Имуществени и други данъци </t>
  </si>
  <si>
    <t>Всичко Трансфери:</t>
  </si>
  <si>
    <t>Всичко Временни безлихвени заеми:</t>
  </si>
  <si>
    <t>III. ФИНАНСИРАНЕ НА БЮДЖЕТНОТО САЛДО</t>
  </si>
  <si>
    <t>Всичко § Придобиване на дялове, акции и съучастия (нето)</t>
  </si>
  <si>
    <t>Погашения по дългосрочни заеми от банки в страната</t>
  </si>
  <si>
    <t>Получени краткоср. заеми  от ФЛАГ в страната</t>
  </si>
  <si>
    <t>Получ. дългосрочни заеми  от ФЛАГ в страната</t>
  </si>
  <si>
    <t>Погашения по дългосрочни заеми от ФЛАГ в страната</t>
  </si>
  <si>
    <t>Всичко § Заеми от  банки и други лица в страната (нето)</t>
  </si>
  <si>
    <t>Всичко § Събрани средства и извършени плащания за сметка за средствата от Европейския съюз</t>
  </si>
  <si>
    <t>Всичко § Друго финансиране (нето)</t>
  </si>
  <si>
    <t>остатък в левове по с-ки от предходния период (+)</t>
  </si>
  <si>
    <t>наличност в левове по сметки в края на периода (-)</t>
  </si>
  <si>
    <t>наличност в левова равностойност по валутни сметки в края на периода (-)</t>
  </si>
  <si>
    <t>Всичко § Постъпления от прод. на нефин. активи</t>
  </si>
  <si>
    <t>Приходи от концесии</t>
  </si>
  <si>
    <t>обща субсидия и др. трансфери за ДД от ЦБ за общините (+)</t>
  </si>
  <si>
    <t>получени трансфери (+)</t>
  </si>
  <si>
    <t>предоставени трансфери (-)</t>
  </si>
  <si>
    <t>Всичко § Трансфери от/за ПУДООС (нето)</t>
  </si>
  <si>
    <t>остатък в левова равност-ст по валутни сметки от предх. период (+)</t>
  </si>
  <si>
    <t>Всичко § Депозити и средства по сметки (нето)</t>
  </si>
  <si>
    <t>ОБЩО ПРИХОДИ ПО ОБЩИНСКИЯ БЮДЖЕТ</t>
  </si>
  <si>
    <t>0100</t>
  </si>
  <si>
    <t>Всичко § Данък върху доходите на физически лица</t>
  </si>
  <si>
    <t>Заплати за персонала, нает по тр.и сл. правоотношения</t>
  </si>
  <si>
    <t>0200</t>
  </si>
  <si>
    <t>Др. възнаграждения и плащания за персонала</t>
  </si>
  <si>
    <t>0500</t>
  </si>
  <si>
    <t>Задължителни осигурителни вноски от работодател</t>
  </si>
  <si>
    <t>0551</t>
  </si>
  <si>
    <t>осиг.вноски от работодател за ДОО</t>
  </si>
  <si>
    <t>0552</t>
  </si>
  <si>
    <t>осиг.вноски от работодател за УПФ</t>
  </si>
  <si>
    <t>0560</t>
  </si>
  <si>
    <t>здравно-осиг. вноски от работодател</t>
  </si>
  <si>
    <t>0580</t>
  </si>
  <si>
    <t>вноски за доп. задължително осиг. от работодател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</si>
  <si>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</si>
  <si>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</si>
  <si>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</si>
  <si>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</si>
  <si>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</si>
  <si>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</si>
  <si>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</si>
  <si>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</si>
  <si>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1014</t>
  </si>
  <si>
    <t>Уч. и научноизсл. разходи и книги за библиотеки</t>
  </si>
  <si>
    <t>1015</t>
  </si>
  <si>
    <t>Материали</t>
  </si>
  <si>
    <t>1016</t>
  </si>
  <si>
    <t>Вода, горива и енергия</t>
  </si>
  <si>
    <t>1020</t>
  </si>
  <si>
    <t>Дейност 589 "Др. дейности по соц. осиг., подпомагане и заетостта"</t>
  </si>
  <si>
    <t>Разходи за външни услуги</t>
  </si>
  <si>
    <t>Текущ ремонт</t>
  </si>
  <si>
    <t>1030</t>
  </si>
  <si>
    <t>1040</t>
  </si>
  <si>
    <t>Платени данъци, мита и такси</t>
  </si>
  <si>
    <t>1051</t>
  </si>
  <si>
    <t>Командировки в страната</t>
  </si>
  <si>
    <t>1052</t>
  </si>
  <si>
    <t>Краткосрочни командировки в чужбина</t>
  </si>
  <si>
    <t>1062</t>
  </si>
  <si>
    <t>Разходи за застраховки</t>
  </si>
  <si>
    <t>1091</t>
  </si>
  <si>
    <t>СБКО</t>
  </si>
  <si>
    <t>1092</t>
  </si>
  <si>
    <t>Глоби, неустойки, нак. лихви и съд. обезщетения</t>
  </si>
  <si>
    <t>1098</t>
  </si>
  <si>
    <t>Др. неклас. в др. параграфи и подпараграфи</t>
  </si>
  <si>
    <t>4000</t>
  </si>
  <si>
    <t>Стипендии</t>
  </si>
  <si>
    <t>4200</t>
  </si>
  <si>
    <t>Текущи трансфери, обезщетения и помощи</t>
  </si>
  <si>
    <t>4300</t>
  </si>
  <si>
    <t>Субсидии за нефинансови предприятия</t>
  </si>
  <si>
    <t>4500</t>
  </si>
  <si>
    <t>Субсидии за организации с нестопанска цел</t>
  </si>
  <si>
    <t>4600</t>
  </si>
  <si>
    <t>Разходи за чл. внос и участие в нетърг. организации</t>
  </si>
  <si>
    <t>2100</t>
  </si>
  <si>
    <t>Разходи за лихви по емисии на ДЦК (Общински ЦК)</t>
  </si>
  <si>
    <t>5100</t>
  </si>
  <si>
    <t>Основен ремонт на ДМА</t>
  </si>
  <si>
    <t>5200</t>
  </si>
  <si>
    <t>Придобиване на ДМА</t>
  </si>
  <si>
    <t>5300</t>
  </si>
  <si>
    <t>Придобиване на НДА</t>
  </si>
  <si>
    <t>5500</t>
  </si>
  <si>
    <t>Капиталови трансфери</t>
  </si>
  <si>
    <t>9700</t>
  </si>
  <si>
    <t>Резерв за непредвидени и неотложни разходи</t>
  </si>
  <si>
    <t>9999</t>
  </si>
  <si>
    <t>ВСИЧКО РАЗХОДИ</t>
  </si>
  <si>
    <t>Справка за разходите за Дейност 122 "Общинска администрация"</t>
  </si>
  <si>
    <t>Справка за разходите за Дейност 123 "Общински съвет"</t>
  </si>
  <si>
    <t>Справка за разходите за Функция I "Общи държавни служби"</t>
  </si>
  <si>
    <t>Справка за разходите за Дейност 239 "Други дейности по вътрешната сигурност"</t>
  </si>
  <si>
    <t>Справка за разходите за Дейност 282 "ОМП, поддържане на запаси и мощности"</t>
  </si>
  <si>
    <t>Справка за разходите за Функция II "Отбрана и сигурност"</t>
  </si>
  <si>
    <t>Справка за разходите за Дейност 311 "Целодневни детски градини"</t>
  </si>
  <si>
    <t>1900</t>
  </si>
  <si>
    <t>Друго финансиране - операции с активи - предоставени временни депозити и гаранции на други бюджетни организации (+/-)</t>
  </si>
  <si>
    <t>Друго финансиране - операции с пасиви - получени временни депозити и гаранции от други бюджетни организации (+/-)</t>
  </si>
  <si>
    <t>Платени данъци, такси и административни санкции</t>
  </si>
  <si>
    <t>Справка за разходите за Функция III "Образование"</t>
  </si>
  <si>
    <t>Справка за разходите за Дейност 431 "Детски ясли, детски кухни"</t>
  </si>
  <si>
    <t>Справка за разходите за Функция IV "Здравеопазване"</t>
  </si>
  <si>
    <t>Справка за разходите за Дейност 524 "Домашен социален патронаж"</t>
  </si>
  <si>
    <t>Справка за разходите за Дейност 525 "Клубове на пенсионера, инвалида и др."</t>
  </si>
  <si>
    <t>Безплатен превоз на соц. слаби граждани до гробищен парк, субсидия за специализиран превоз на хора с увреждания</t>
  </si>
  <si>
    <t>Справка за разходите за Функция V "Социално осигуряване, подпомагане и грижи"</t>
  </si>
  <si>
    <t>Справка за разходите за Дейност 604 "Осветление на улици и площади"</t>
  </si>
  <si>
    <t>Справка за разходите за Функция VI "Жилищно строителство, БКС и опазване на околната среда"</t>
  </si>
  <si>
    <t>Справка за разходите за Дейност 738 "Читалища"</t>
  </si>
  <si>
    <t>Справка за разходите за Дейност 759 "Др. дейности по културата"</t>
  </si>
  <si>
    <t>Справка за разходите за Функция VII "Почивно дело, култура, религиозни дейности"</t>
  </si>
  <si>
    <t>Справка за разходите за Дейност 832 "Служби и дейности по поддържане, ремонт и изграждане на пътищата"</t>
  </si>
  <si>
    <t>Справка за разходите за Дейност 849 "Др. дейности по транспорта, пътищата, пощите и далекосъобщенията "</t>
  </si>
  <si>
    <t>Справка за разходите за Дейност 898 "Др. дейности по икономиката"</t>
  </si>
  <si>
    <t>Справка за разходите за Функция VIII "Икономически дейности и услуги"</t>
  </si>
  <si>
    <t>Справка за разходите за Дейност 998 "Резерв"</t>
  </si>
  <si>
    <t>Начален план</t>
  </si>
  <si>
    <t>№</t>
  </si>
  <si>
    <t>1.</t>
  </si>
  <si>
    <t>2.</t>
  </si>
  <si>
    <t>3.</t>
  </si>
  <si>
    <t>Функция, дейност, параграф/вид на разхода</t>
  </si>
  <si>
    <t>Дейност 122 "Общинска администрация"</t>
  </si>
  <si>
    <t>1.1.</t>
  </si>
  <si>
    <t>Посрещане на гости и представителни разходи</t>
  </si>
  <si>
    <t>1.2.</t>
  </si>
  <si>
    <t>Отпечатване на представителни материали</t>
  </si>
  <si>
    <t>Дейност 123 "Общински съвет"</t>
  </si>
  <si>
    <t>2.1.</t>
  </si>
  <si>
    <t>Посрещане на гости, преставителни разходи</t>
  </si>
  <si>
    <t>2.2.</t>
  </si>
  <si>
    <t>Закупуване на книги</t>
  </si>
  <si>
    <t>Справка за разходите за Дейност 714 "Спортни бази за спорт за всички" - Община</t>
  </si>
  <si>
    <t>Безплатни карти на хора с увреждания</t>
  </si>
  <si>
    <t>01.01.2014 г.</t>
  </si>
  <si>
    <t>Средства за изпълнение на програма за развитие на туризма</t>
  </si>
  <si>
    <t>Глоби, неустойки, наказ. лихви и съд. обезщетения (Обезщетения на собственици на одържавени имоти, присъдени съдебни спорове)</t>
  </si>
  <si>
    <t>Дейност 714 "Спортни бази за спорт за всички"</t>
  </si>
  <si>
    <t>Субсидии за спортни клубове</t>
  </si>
  <si>
    <t>Дейност  745 "Обредни домове и зали"</t>
  </si>
  <si>
    <t>Разходи за погребения на самотни, без близки и роднини и лица с неустановена самоличност</t>
  </si>
  <si>
    <t>Дейност 759 "Други дейности по културата"</t>
  </si>
  <si>
    <t>3.1.</t>
  </si>
  <si>
    <t>Прояви от международен характер</t>
  </si>
  <si>
    <t>3.2.</t>
  </si>
  <si>
    <t>Прояви от национален характер</t>
  </si>
  <si>
    <t>3.3.</t>
  </si>
  <si>
    <t>Прояви от общоградски характер</t>
  </si>
  <si>
    <t>Дейност 898 "Други дейности по икономиката"</t>
  </si>
  <si>
    <t>1.3.</t>
  </si>
  <si>
    <t>1.4.</t>
  </si>
  <si>
    <t>1.6.</t>
  </si>
  <si>
    <t>Проекти на юридическите лица с нестопанска цел за решаване на проблеми на местната общност</t>
  </si>
  <si>
    <t>I. Функция "Общи държавни служби"</t>
  </si>
  <si>
    <t>1300</t>
  </si>
  <si>
    <t>Всичко § Имуществени данъци</t>
  </si>
  <si>
    <t>Справка за разходите за Дейност 437 "Здравен кабинет в детски градини и училища"</t>
  </si>
  <si>
    <t>Справка за разходите за Дейност 469 "Др. дейности по здравеопазването"-Община</t>
  </si>
  <si>
    <t>Справка за разходите за Дейност 589 "Др. служби и дейности по соц. осигуряване, подпомагане и заетостта"-Община</t>
  </si>
  <si>
    <t xml:space="preserve">Справка за разходите за Дейност 713 "Спорт за всички" </t>
  </si>
  <si>
    <t xml:space="preserve">СПРАВКА ЗА ЧИСЛЕНОСТТА НА ПЕРСОНАЛА </t>
  </si>
  <si>
    <t>Функция/Дейност</t>
  </si>
  <si>
    <t>Численост на персонала (бр.)</t>
  </si>
  <si>
    <t>държавни дейности</t>
  </si>
  <si>
    <t>местни дейности</t>
  </si>
  <si>
    <t>Функция "Общи държавни служби", в т.ч.:</t>
  </si>
  <si>
    <t>Общинска администрация</t>
  </si>
  <si>
    <t>Функция "Образование", в т.ч.:</t>
  </si>
  <si>
    <t>Извънучилищни дейности - Общински младежки център</t>
  </si>
  <si>
    <t>Функция "Соц. осигуряване, подпомагане и грижи", в т.ч.:</t>
  </si>
  <si>
    <t>Домашен социален патронаж</t>
  </si>
  <si>
    <t>Клубове на пенсионери, инвалиди и др.</t>
  </si>
  <si>
    <t>4.</t>
  </si>
  <si>
    <t>Функция "Жил. строителство, БКС и опазване на околната среда", в т.ч.:</t>
  </si>
  <si>
    <t>5.</t>
  </si>
  <si>
    <t>Функция "Почивно дело, религ. дейности и култура", в т.ч.:</t>
  </si>
  <si>
    <t xml:space="preserve"> Дейност 282 "ОМП, поддържане на запаси и мощности"</t>
  </si>
  <si>
    <t>Общо Дейност 322 "Общообразователни училища", в т.ч.:</t>
  </si>
  <si>
    <t>6.</t>
  </si>
  <si>
    <t>Функция "Икономически дейности и услуги", в т.ч.:</t>
  </si>
  <si>
    <t>ОБЩО:</t>
  </si>
  <si>
    <t>Дейност</t>
  </si>
  <si>
    <t>01.01.2015 г.</t>
  </si>
  <si>
    <t>Погашения по краткосрочни заеми от ФЛАГ в страната</t>
  </si>
  <si>
    <t>II. Функция "Образование"</t>
  </si>
  <si>
    <t>III. Функция "Социално осигуряване, подпомагане и грижи"</t>
  </si>
  <si>
    <t>IV. Функция "Почивно дело, култура и религиозни дейности"</t>
  </si>
  <si>
    <t>V. Функция "Икономически дейности и услуги"</t>
  </si>
  <si>
    <t>Приложение № 5</t>
  </si>
  <si>
    <t>Приложение № 9</t>
  </si>
  <si>
    <t>Приложение № 10</t>
  </si>
  <si>
    <t>Приложение № 11</t>
  </si>
  <si>
    <t>Приложение № 13</t>
  </si>
  <si>
    <t>Приложение № 14</t>
  </si>
  <si>
    <t>0101</t>
  </si>
  <si>
    <t>Заплати за персонала, нает по тр.</t>
  </si>
  <si>
    <t>4306</t>
  </si>
  <si>
    <t>Справка за разходите за Дейност 621 "УПРАВЛЕНИЕ КОНТЕНЕРИ РЕГ.ДЕЙНОСТ ПО ОПАЗВАНЕ НА ОКОЛНАТА СРЕДА"</t>
  </si>
  <si>
    <t>Справка за разходите за Дейност 322 "Общообразователни училища" - ОУ "Св.Св.Кирил и Методий"</t>
  </si>
  <si>
    <t>Справка за разходите за Дейност 622 "Озеленяване"</t>
  </si>
  <si>
    <t xml:space="preserve">Справка за разходите за Дейност 532 "Програми за временна заетост" </t>
  </si>
  <si>
    <t>Справка за разходите за Дейност 469 "Др. дейности по здравеопазването"- "Здравен медиатор"</t>
  </si>
  <si>
    <t>Справка за разходите за Дейност 739 "Музеи и худ. галерии, паметници на културата и етн. комплекси с регионален х-р"-Музей на мозайките</t>
  </si>
  <si>
    <t>Справка за разходите за Дейност 745 "Обредни домове и зали"</t>
  </si>
  <si>
    <t>Справка за дейност 849 "Други дейности по транспорт"</t>
  </si>
  <si>
    <t>Справка за разходите за Дейност 548 "Дневни центрове за стари хора"</t>
  </si>
  <si>
    <t>Приложение № 12</t>
  </si>
  <si>
    <t>Справка за разходите за Дейност 619"Други дейности по жилищно стройтелство и БКС"</t>
  </si>
  <si>
    <t xml:space="preserve">Озеленяване - </t>
  </si>
  <si>
    <t xml:space="preserve">Обредни домове и зали - </t>
  </si>
  <si>
    <t>4214</t>
  </si>
  <si>
    <t>ОУ "СВ.СВ.КИРИЛ И МЕТОДИЙ"</t>
  </si>
  <si>
    <t>Държавна дейност</t>
  </si>
  <si>
    <t>Местна дейност</t>
  </si>
  <si>
    <t>Приложение № 16</t>
  </si>
  <si>
    <t>Приложение № 19</t>
  </si>
  <si>
    <t>Приложение № 22</t>
  </si>
  <si>
    <t>01.01.2016г.</t>
  </si>
  <si>
    <t>Приложение №1</t>
  </si>
  <si>
    <t>Заплати за персонала, нает по тр. правоотношения</t>
  </si>
  <si>
    <t>0202</t>
  </si>
  <si>
    <t>за персонала по изв.тр.правоотношения</t>
  </si>
  <si>
    <t>0205</t>
  </si>
  <si>
    <t>0208</t>
  </si>
  <si>
    <t>Обезщетения на персонала с характ.на възнагр.</t>
  </si>
  <si>
    <t>Опазване на околната среда 623 "Чистота"</t>
  </si>
  <si>
    <t xml:space="preserve">в т.ч. текущи разходи </t>
  </si>
  <si>
    <t>Актуализация</t>
  </si>
  <si>
    <t>1981</t>
  </si>
  <si>
    <t xml:space="preserve">Платени общински данъци и такси 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</si>
  <si>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</si>
  <si>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t>1901</t>
  </si>
  <si>
    <t>0102</t>
  </si>
  <si>
    <r>
      <t xml:space="preserve">за </t>
    </r>
    <r>
      <rPr>
        <b/>
        <i/>
        <sz val="10"/>
        <rFont val="Times New Roman CYR"/>
        <family val="1"/>
      </rPr>
      <t>нещатен</t>
    </r>
    <r>
      <rPr>
        <sz val="10"/>
        <rFont val="Times New Roman Cyr"/>
        <family val="1"/>
      </rPr>
      <t xml:space="preserve"> персонал нает по </t>
    </r>
    <r>
      <rPr>
        <b/>
        <i/>
        <sz val="10"/>
        <rFont val="Times New Roman CYR"/>
        <family val="1"/>
      </rPr>
      <t>трудови правоотношения</t>
    </r>
    <r>
      <rPr>
        <sz val="10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</si>
  <si>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0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</si>
  <si>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0"/>
        <rFont val="Times New Roman CYR"/>
        <family val="1"/>
      </rPr>
      <t>СБКО за облекло и други</t>
    </r>
    <r>
      <rPr>
        <sz val="10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</si>
  <si>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0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</si>
  <si>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0"/>
        <rFont val="Times New Roman Cyr"/>
        <family val="1"/>
      </rPr>
      <t>плащания и възнаграждения</t>
    </r>
  </si>
  <si>
    <t>След актуализация</t>
  </si>
  <si>
    <r>
      <t xml:space="preserve">заплати и възнаграждения на персонала нает по </t>
    </r>
    <r>
      <rPr>
        <b/>
        <i/>
        <sz val="10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</si>
  <si>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0"/>
        <rFont val="Times New Roman CYR"/>
        <family val="1"/>
      </rPr>
      <t>служебни правоотношения</t>
    </r>
  </si>
  <si>
    <t>01.07.2016 г.</t>
  </si>
  <si>
    <t>Други възнаграждения и плащания за персонала</t>
  </si>
  <si>
    <r>
      <t>здравно-осигурителни вноски</t>
    </r>
    <r>
      <rPr>
        <sz val="10"/>
        <rFont val="Times New Roman Cyr"/>
        <family val="1"/>
      </rPr>
      <t xml:space="preserve"> от работодатели</t>
    </r>
  </si>
  <si>
    <t>Задължителни осигурителни вноски от работодатели</t>
  </si>
  <si>
    <t>материали</t>
  </si>
  <si>
    <t>вода, горива и енергия</t>
  </si>
  <si>
    <r>
      <t xml:space="preserve">разходи за </t>
    </r>
    <r>
      <rPr>
        <b/>
        <sz val="10"/>
        <rFont val="Times New Roman CYR"/>
        <family val="0"/>
      </rPr>
      <t>външни услуги</t>
    </r>
  </si>
  <si>
    <r>
      <t xml:space="preserve">за персонала по </t>
    </r>
    <r>
      <rPr>
        <b/>
        <sz val="10"/>
        <rFont val="Times New Roman CYR"/>
        <family val="0"/>
      </rPr>
      <t>извънтрудови правоотношения</t>
    </r>
  </si>
  <si>
    <r>
      <t>здравно-осигурителни вноски</t>
    </r>
    <r>
      <rPr>
        <sz val="10"/>
        <rFont val="Times New Roman CYR"/>
        <family val="0"/>
      </rPr>
      <t xml:space="preserve"> от работодатели</t>
    </r>
  </si>
  <si>
    <t>Приложение № 15</t>
  </si>
  <si>
    <t>Приложение № 17</t>
  </si>
  <si>
    <t>Приложение № 18</t>
  </si>
  <si>
    <t>01.01.2017 г.</t>
  </si>
  <si>
    <t>придобиване на компютри и хардуер</t>
  </si>
  <si>
    <t>придобиване на сгради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</si>
  <si>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</si>
  <si>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</si>
  <si>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</si>
  <si>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10-00</t>
  </si>
  <si>
    <t>52-03</t>
  </si>
  <si>
    <t>1093</t>
  </si>
  <si>
    <t>1095</t>
  </si>
  <si>
    <t>1096</t>
  </si>
  <si>
    <t>1097</t>
  </si>
  <si>
    <t>1099</t>
  </si>
  <si>
    <t>1100</t>
  </si>
  <si>
    <t>1104</t>
  </si>
  <si>
    <t>1105</t>
  </si>
  <si>
    <t>1106</t>
  </si>
  <si>
    <t>5202</t>
  </si>
  <si>
    <t>5203</t>
  </si>
  <si>
    <t>0201</t>
  </si>
  <si>
    <t>Справка за разходите за Дейност 322 "Общообразователни училища" -СУ Васил Левски - Приходно - разходна сметка за реализираните приходи от наем на земя</t>
  </si>
  <si>
    <t>Справка за разходите за Дейност 322 "Общообразователни училища" -СУ "Васил Левски"</t>
  </si>
  <si>
    <r>
      <t xml:space="preserve">Заплати и възнаграждения на персонала нает по </t>
    </r>
    <r>
      <rPr>
        <b/>
        <i/>
        <sz val="10"/>
        <rFont val="Times New Roman CYR"/>
        <family val="1"/>
      </rPr>
      <t>трудови правоотношения</t>
    </r>
  </si>
  <si>
    <t>В ОБЩИНСКАТА АДМИНИСТРАЦИЯ И МЕСТНИТЕ ДЕЙНОСТИ ЗА 2017 ГОДИНА</t>
  </si>
  <si>
    <t>Персонал по извънтрудови правоотношения</t>
  </si>
  <si>
    <t>Обезщетения по чл.220, 222, 224 от КТ</t>
  </si>
  <si>
    <t>Болнични за сметка на работодател</t>
  </si>
  <si>
    <t>02-02</t>
  </si>
  <si>
    <t>Запл.и възн..за перс.,нает по тр.и сл.прав.</t>
  </si>
  <si>
    <t>други плащания и възнаграждения</t>
  </si>
  <si>
    <t>Субсидии за нефинансови предприятия (ДКЦ ЕООД, МБАЛ ЕООД)</t>
  </si>
  <si>
    <t>СУ "ВАСИЛ ЛЕВСКИ"</t>
  </si>
  <si>
    <t>ДГ Незабравка - фелиал Детелина</t>
  </si>
  <si>
    <t>ДГ ЗДРАВЕЦ</t>
  </si>
  <si>
    <t xml:space="preserve">Дафинансиране </t>
  </si>
  <si>
    <r>
      <t xml:space="preserve">за </t>
    </r>
    <r>
      <rPr>
        <b/>
        <i/>
        <sz val="10"/>
        <rFont val="Times New Roman"/>
        <family val="1"/>
      </rPr>
      <t>нещатен</t>
    </r>
    <r>
      <rPr>
        <sz val="10"/>
        <rFont val="Times New Roman"/>
        <family val="1"/>
      </rPr>
      <t xml:space="preserve"> персонал нает по </t>
    </r>
    <r>
      <rPr>
        <b/>
        <i/>
        <sz val="10"/>
        <rFont val="Times New Roman"/>
        <family val="1"/>
      </rPr>
      <t>трудови правоотношения</t>
    </r>
    <r>
      <rPr>
        <sz val="10"/>
        <rFont val="Times New Roman"/>
        <family val="1"/>
      </rPr>
      <t xml:space="preserve"> </t>
    </r>
  </si>
  <si>
    <r>
      <t xml:space="preserve">за персонала по </t>
    </r>
    <r>
      <rPr>
        <b/>
        <i/>
        <sz val="10"/>
        <rFont val="Times New Roman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</si>
  <si>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0"/>
        <rFont val="Times New Roman"/>
        <family val="1"/>
      </rPr>
      <t>СБКО за облекло и други</t>
    </r>
    <r>
      <rPr>
        <sz val="10"/>
        <rFont val="Times New Roman"/>
        <family val="1"/>
      </rPr>
      <t xml:space="preserve"> на персонала, с характер на възнаграждение</t>
    </r>
  </si>
  <si>
    <r>
      <t>обезщетения</t>
    </r>
    <r>
      <rPr>
        <sz val="10"/>
        <rFont val="Times New Roman"/>
        <family val="1"/>
      </rPr>
      <t xml:space="preserve"> за персонала, с характер на възнаграждение</t>
    </r>
  </si>
  <si>
    <r>
      <t>други</t>
    </r>
    <r>
      <rPr>
        <sz val="10"/>
        <rFont val="Times New Roman"/>
        <family val="1"/>
      </rPr>
      <t>плащания и възнаграждения</t>
    </r>
  </si>
  <si>
    <t>45-00</t>
  </si>
  <si>
    <t>0209</t>
  </si>
  <si>
    <t>Други плащания и възнаграждения</t>
  </si>
  <si>
    <t>към 31.12.2016 година</t>
  </si>
  <si>
    <t>Остатък 2016</t>
  </si>
  <si>
    <t>СПИСЪК</t>
  </si>
  <si>
    <t>на длъжностите и лицата, имащи право на транспортни разходи</t>
  </si>
  <si>
    <t>Име на служителя</t>
  </si>
  <si>
    <t>Длъжност</t>
  </si>
  <si>
    <t>Поделение</t>
  </si>
  <si>
    <t xml:space="preserve">Живка Валентинова Желязкова   </t>
  </si>
  <si>
    <t>Гергана Симеонова Падежка</t>
  </si>
  <si>
    <t>Бахтишен Мехмед Ибрям</t>
  </si>
  <si>
    <t>Йордан Теодосиев Занков</t>
  </si>
  <si>
    <t>Венцеслава Йорданова Минчева</t>
  </si>
  <si>
    <t>Веселка Златкова Тенева</t>
  </si>
  <si>
    <t>Ямен Ърфан Дубаз</t>
  </si>
  <si>
    <t>Пепа Неделчева Янчева</t>
  </si>
  <si>
    <t>УЧИТЕЛИ</t>
  </si>
  <si>
    <t>Димитър Красимиров Буров</t>
  </si>
  <si>
    <t>Бехтие Осман Мехмед</t>
  </si>
  <si>
    <t>Янко Стоянов Сотиров</t>
  </si>
  <si>
    <t>КАЛИНА НИКОЛОВА ХРИСТОВА</t>
  </si>
  <si>
    <t>ЕЛЕНА НИКОЛОВА ХРИСТОВА</t>
  </si>
  <si>
    <t>РОСИЦА ПЪРВАНОВА ХРИСТОВА</t>
  </si>
  <si>
    <t>ДГ НЕЗАБРАВКА</t>
  </si>
  <si>
    <t>ДГ ДЕТЕЛИНА</t>
  </si>
  <si>
    <t>Миглена Цветанова Караколева</t>
  </si>
  <si>
    <t>Маргаритка Христофорова Димитрова</t>
  </si>
  <si>
    <t>Свидна Димитрова Минчева</t>
  </si>
  <si>
    <t>Павлина Иванова Драганова</t>
  </si>
  <si>
    <t>Албена Милчева Маринова</t>
  </si>
  <si>
    <t>Екатерина Христова Зикова - Симпсън</t>
  </si>
  <si>
    <t>Цонка Станчева Желева</t>
  </si>
  <si>
    <t>Боряна Живкова Иванова</t>
  </si>
  <si>
    <t>Надя Петрова Георгиева</t>
  </si>
  <si>
    <t>Веселина Генова Иванова</t>
  </si>
  <si>
    <t>Дияна Минчева Маринова</t>
  </si>
  <si>
    <t>Венелина Димитрова Петрова</t>
  </si>
  <si>
    <t>Горан Ангелов Ангелов</t>
  </si>
  <si>
    <t>Марийка Раднева Лалева</t>
  </si>
  <si>
    <t>Даниела Стефанова Георгиева</t>
  </si>
  <si>
    <t>Гинка Райчева Вълчева</t>
  </si>
  <si>
    <t>Ренета Павлова Николова</t>
  </si>
  <si>
    <t>Иван Венков Грънчарски</t>
  </si>
  <si>
    <t>Лилия Пенчева Тотева - Желязкова</t>
  </si>
  <si>
    <t>Стоян Димитров Желязков</t>
  </si>
  <si>
    <t>Галя Христова Димитрова</t>
  </si>
  <si>
    <t>Катя Кънчева Христова</t>
  </si>
  <si>
    <t>Цвета Трифонова Томова</t>
  </si>
  <si>
    <t>Георги Валериев Атанасов</t>
  </si>
  <si>
    <t>Миглена Димитрова Иванова</t>
  </si>
  <si>
    <t>Георги Петков Петков</t>
  </si>
  <si>
    <t>Надя Николова Дечева</t>
  </si>
  <si>
    <t>Гергана Любомирова Георгиева</t>
  </si>
  <si>
    <t>Йорданка Атанасова Василева</t>
  </si>
  <si>
    <t>Стойка Апостолова Георгиева</t>
  </si>
  <si>
    <t>Боянка Иванова Димитрова</t>
  </si>
  <si>
    <t>Тони Петрова Костадинова</t>
  </si>
  <si>
    <t>Мариела Сергеева Атанасова</t>
  </si>
  <si>
    <t>Румен Славчев Цонев</t>
  </si>
  <si>
    <t>Калинка Николаева Георгиева</t>
  </si>
  <si>
    <t>Пламена Недева Панева</t>
  </si>
  <si>
    <t>СУ ВАСИЛ ЛЕВСКИ</t>
  </si>
  <si>
    <t>ЕЛЕНА МИРЧЕВА</t>
  </si>
  <si>
    <t>ФИЛКА АНТОНОВА</t>
  </si>
  <si>
    <t>Запл.и възн..за перс.,нает по тр.прав.</t>
  </si>
  <si>
    <t>Запл.и възн..за перс.,нает по сл.прав.</t>
  </si>
  <si>
    <t>02-01</t>
  </si>
  <si>
    <t>Др. възнагр. и плащания за нещатен персонал по тр.прав.</t>
  </si>
  <si>
    <t>Платени държавни данъци, такси, наказателни лихви</t>
  </si>
  <si>
    <t>Платени общински данъци и такси</t>
  </si>
  <si>
    <t>5201</t>
  </si>
  <si>
    <t>- др.оборудване и съоръжения</t>
  </si>
  <si>
    <t>5204</t>
  </si>
  <si>
    <t>- трансп.с-ва</t>
  </si>
  <si>
    <t>5205</t>
  </si>
  <si>
    <t>- стопански инвентар</t>
  </si>
  <si>
    <t>5206</t>
  </si>
  <si>
    <t>- изграждане на инфраструктурни обекти</t>
  </si>
  <si>
    <t>ЗА РАЗХОДИТЕ ПО БЮДЖЕТА НА ОБЩИНА ДЕВНЯ ЗА 2017 ГОДИНА</t>
  </si>
  <si>
    <t xml:space="preserve">за разпределение на преходния остатък в местните дейности към 31.12.2016 г. </t>
  </si>
  <si>
    <t>1.5.</t>
  </si>
  <si>
    <t>Субсидии за нефинансови предприятия ("ДРГ" ЕАД)</t>
  </si>
  <si>
    <t>Приложение №2</t>
  </si>
  <si>
    <t xml:space="preserve">Приложение №3 </t>
  </si>
  <si>
    <t xml:space="preserve">Приложение № 6 </t>
  </si>
  <si>
    <t>Приложение № 7</t>
  </si>
  <si>
    <t>Приложение №8</t>
  </si>
  <si>
    <t>Приложение № 20</t>
  </si>
  <si>
    <t>Приложение № 21</t>
  </si>
  <si>
    <t>Приложение № 23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</si>
  <si>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</si>
  <si>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</si>
  <si>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</si>
  <si>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</si>
  <si>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</si>
  <si>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</si>
  <si>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 xml:space="preserve">Приложение №31  </t>
  </si>
  <si>
    <t xml:space="preserve">Приложение №32   </t>
  </si>
  <si>
    <t xml:space="preserve">Приложение №33 </t>
  </si>
  <si>
    <t xml:space="preserve">Приложение №34  </t>
  </si>
  <si>
    <t xml:space="preserve">Приложение №35 </t>
  </si>
  <si>
    <t xml:space="preserve">Приложение №36 </t>
  </si>
  <si>
    <t xml:space="preserve">Приложение №37 </t>
  </si>
  <si>
    <t xml:space="preserve">Приложение №38 </t>
  </si>
  <si>
    <t>Приложение 39</t>
  </si>
  <si>
    <t>Приложение №40</t>
  </si>
  <si>
    <t>Приложение № 41</t>
  </si>
  <si>
    <t xml:space="preserve">Приложение №42 </t>
  </si>
  <si>
    <t>Наличност в лева в края на 2016 година § 95-07, в.т.ч.:</t>
  </si>
  <si>
    <t>Наличност в левова равност-ст по вал. сметки в края на 2016 година § 95-08, в.т.ч.:</t>
  </si>
  <si>
    <t>Функция III "Образование", в т.ч</t>
  </si>
  <si>
    <t xml:space="preserve"> Дейност 311 "Целодневни детски градини" в т.ч.</t>
  </si>
  <si>
    <t xml:space="preserve">ДГ Детелина </t>
  </si>
  <si>
    <t>ДГ Незабравка</t>
  </si>
  <si>
    <t>ДГ Здравец</t>
  </si>
  <si>
    <t xml:space="preserve"> СОУ "Васил Левски"</t>
  </si>
  <si>
    <t xml:space="preserve"> ОУ "Св.Св.Кирил и Методий"</t>
  </si>
  <si>
    <t>Наличност в края на 2016 година § 95-07  и § 95-08 в държавни дейности, в.т.ч.:</t>
  </si>
  <si>
    <t>Приложение № 24</t>
  </si>
  <si>
    <t>Приложение № 43</t>
  </si>
  <si>
    <t>Приложение №44</t>
  </si>
  <si>
    <t>Приложение №45</t>
  </si>
  <si>
    <t xml:space="preserve">Приложение №46  </t>
  </si>
  <si>
    <t>Приложение № 47</t>
  </si>
  <si>
    <t xml:space="preserve">Приложение №48 </t>
  </si>
  <si>
    <t>Наличност в края на 2016 г. § 95-07 и § 95-08 в местни дейности, в т.ч.:</t>
  </si>
  <si>
    <t>Наличност в лева в края на 2016 г. § 95-07</t>
  </si>
  <si>
    <t>Функция V "Социално осигуряване, подпомагане и грижи" в т.ч.</t>
  </si>
  <si>
    <t>Дейност 532"Програми за временна заетост"</t>
  </si>
  <si>
    <t>Дейност 548 "Девни центрове за хора с увреждания"</t>
  </si>
  <si>
    <t>Функция II "Отбрана и сигурност" в т. ч.</t>
  </si>
  <si>
    <t>Остатък 2016 г.</t>
  </si>
  <si>
    <t>Функция V "Социално осигуряване, подпомагане и грижи"</t>
  </si>
  <si>
    <t>Функция VII "Почивно дело, култура ,религиозни дейности"</t>
  </si>
  <si>
    <t>Музей</t>
  </si>
  <si>
    <t>ДЦХУ</t>
  </si>
  <si>
    <t>Приложение № 11.1</t>
  </si>
  <si>
    <t>Приложение № 11.2</t>
  </si>
  <si>
    <t>Справка за разходите за Дейност 326</t>
  </si>
  <si>
    <t>Справка за разходите за Дейност 318"Подготвителниа група в училище"</t>
  </si>
  <si>
    <t>Придобиване на стгради</t>
  </si>
  <si>
    <t>Придобиване на друго оборудване,машини и съоръжения</t>
  </si>
  <si>
    <r>
      <t xml:space="preserve">за </t>
    </r>
    <r>
      <rPr>
        <i/>
        <sz val="10"/>
        <rFont val="Times New Roman CYR"/>
        <family val="1"/>
      </rPr>
      <t>нещатен</t>
    </r>
    <r>
      <rPr>
        <sz val="10"/>
        <rFont val="Times New Roman Cyr"/>
        <family val="1"/>
      </rPr>
      <t xml:space="preserve"> персонал нает по </t>
    </r>
    <r>
      <rPr>
        <i/>
        <sz val="10"/>
        <rFont val="Times New Roman CYR"/>
        <family val="1"/>
      </rPr>
      <t>трудови правоотношения</t>
    </r>
    <r>
      <rPr>
        <sz val="10"/>
        <rFont val="Times New Roman Cyr"/>
        <family val="1"/>
      </rPr>
      <t xml:space="preserve"> </t>
    </r>
  </si>
  <si>
    <r>
      <t xml:space="preserve">за персонала по </t>
    </r>
    <r>
      <rPr>
        <i/>
        <sz val="10"/>
        <rFont val="Times New Roman CYR"/>
        <family val="1"/>
      </rPr>
      <t>извънтрудови правоотношения</t>
    </r>
  </si>
  <si>
    <t>-сгради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</si>
</sst>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[$¥€-2]\ #,##0.00_);[Red]\([$¥€-2]\ 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0\-00"/>
    <numFmt numFmtId="182" formatCode="0#&quot;-&quot;0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2]dd\ mmmm\ yyyy\ &quot;г.&quot;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Arial"/>
      <family val="2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Heba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1"/>
    </font>
    <font>
      <sz val="10"/>
      <name val="Times New Roman CYR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0"/>
    </font>
    <font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/>
      <top style="thin"/>
      <bottom style="double"/>
    </border>
    <border>
      <left style="thin"/>
      <right style="double"/>
      <top/>
      <bottom/>
    </border>
    <border>
      <left style="double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double"/>
      <top/>
      <bottom/>
    </border>
    <border>
      <left style="double"/>
      <right style="thin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thin"/>
      <right/>
      <top style="thin"/>
      <bottom style="thin"/>
    </border>
    <border>
      <left/>
      <right style="thin"/>
      <top style="double"/>
      <bottom style="double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/>
      <bottom style="double"/>
    </border>
    <border>
      <left style="thin"/>
      <right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/>
      <right style="thin"/>
      <top style="thin"/>
      <bottom/>
    </border>
    <border>
      <left style="double"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/>
      <right/>
      <top style="double"/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/>
      <right style="double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/>
    </border>
    <border>
      <left style="thin"/>
      <right/>
      <top style="double"/>
      <bottom style="double"/>
    </border>
    <border>
      <left style="thin"/>
      <right style="thin"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8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5" fillId="7" borderId="0" applyNumberFormat="0" applyBorder="0" applyAlignment="0" applyProtection="0"/>
    <xf numFmtId="0" fontId="16" fillId="2" borderId="1" applyNumberFormat="0" applyAlignment="0" applyProtection="0"/>
    <xf numFmtId="0" fontId="17" fillId="32" borderId="2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4" borderId="7" applyNumberFormat="0" applyFont="0" applyAlignment="0" applyProtection="0"/>
    <xf numFmtId="0" fontId="26" fillId="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0" fillId="39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40" borderId="11" applyNumberFormat="0" applyAlignment="0" applyProtection="0"/>
    <xf numFmtId="0" fontId="59" fillId="4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42" borderId="15" applyNumberFormat="0" applyAlignment="0" applyProtection="0"/>
    <xf numFmtId="0" fontId="65" fillId="42" borderId="11" applyNumberFormat="0" applyAlignment="0" applyProtection="0"/>
    <xf numFmtId="0" fontId="66" fillId="43" borderId="16" applyNumberFormat="0" applyAlignment="0" applyProtection="0"/>
    <xf numFmtId="0" fontId="67" fillId="44" borderId="0" applyNumberFormat="0" applyBorder="0" applyAlignment="0" applyProtection="0"/>
    <xf numFmtId="0" fontId="68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49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49" fontId="2" fillId="0" borderId="28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9" fontId="2" fillId="0" borderId="34" xfId="0" applyNumberFormat="1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49" fontId="2" fillId="0" borderId="39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/>
    </xf>
    <xf numFmtId="49" fontId="2" fillId="0" borderId="33" xfId="0" applyNumberFormat="1" applyFont="1" applyFill="1" applyBorder="1" applyAlignment="1">
      <alignment horizontal="right"/>
    </xf>
    <xf numFmtId="49" fontId="2" fillId="0" borderId="41" xfId="0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2" fillId="0" borderId="41" xfId="0" applyNumberFormat="1" applyFont="1" applyFill="1" applyBorder="1" applyAlignment="1">
      <alignment horizontal="right"/>
    </xf>
    <xf numFmtId="0" fontId="4" fillId="0" borderId="2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39" xfId="0" applyNumberFormat="1" applyFont="1" applyFill="1" applyBorder="1" applyAlignment="1">
      <alignment/>
    </xf>
    <xf numFmtId="0" fontId="2" fillId="0" borderId="33" xfId="0" applyNumberFormat="1" applyFont="1" applyFill="1" applyBorder="1" applyAlignment="1">
      <alignment/>
    </xf>
    <xf numFmtId="0" fontId="2" fillId="0" borderId="28" xfId="0" applyNumberFormat="1" applyFont="1" applyFill="1" applyBorder="1" applyAlignment="1">
      <alignment/>
    </xf>
    <xf numFmtId="0" fontId="2" fillId="0" borderId="27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4" fillId="0" borderId="38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0" xfId="0" applyFont="1" applyFill="1" applyBorder="1" applyAlignment="1">
      <alignment wrapText="1"/>
    </xf>
    <xf numFmtId="3" fontId="4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3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0" borderId="44" xfId="0" applyNumberFormat="1" applyFont="1" applyFill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9" xfId="0" applyFont="1" applyFill="1" applyBorder="1" applyAlignment="1">
      <alignment horizontal="center"/>
    </xf>
    <xf numFmtId="3" fontId="4" fillId="0" borderId="38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4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49" xfId="0" applyFont="1" applyFill="1" applyBorder="1" applyAlignment="1">
      <alignment wrapText="1"/>
    </xf>
    <xf numFmtId="0" fontId="9" fillId="0" borderId="49" xfId="0" applyFont="1" applyBorder="1" applyAlignment="1">
      <alignment wrapText="1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wrapText="1"/>
    </xf>
    <xf numFmtId="3" fontId="9" fillId="0" borderId="21" xfId="0" applyNumberFormat="1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3" fontId="2" fillId="0" borderId="23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20" xfId="0" applyFont="1" applyFill="1" applyBorder="1" applyAlignment="1">
      <alignment horizontal="center"/>
    </xf>
    <xf numFmtId="3" fontId="30" fillId="0" borderId="0" xfId="0" applyNumberFormat="1" applyFont="1" applyFill="1" applyAlignment="1">
      <alignment/>
    </xf>
    <xf numFmtId="0" fontId="4" fillId="0" borderId="4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0" fillId="12" borderId="50" xfId="0" applyFont="1" applyFill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9" fillId="0" borderId="52" xfId="0" applyFont="1" applyBorder="1" applyAlignment="1">
      <alignment wrapText="1"/>
    </xf>
    <xf numFmtId="0" fontId="0" fillId="0" borderId="53" xfId="0" applyBorder="1" applyAlignment="1">
      <alignment horizontal="center"/>
    </xf>
    <xf numFmtId="0" fontId="0" fillId="0" borderId="0" xfId="100" applyFill="1">
      <alignment/>
      <protection/>
    </xf>
    <xf numFmtId="0" fontId="0" fillId="0" borderId="0" xfId="100" applyFill="1" applyAlignment="1">
      <alignment horizontal="center"/>
      <protection/>
    </xf>
    <xf numFmtId="0" fontId="2" fillId="0" borderId="0" xfId="100" applyFont="1" applyFill="1" applyAlignment="1">
      <alignment horizontal="left"/>
      <protection/>
    </xf>
    <xf numFmtId="0" fontId="9" fillId="0" borderId="0" xfId="100" applyFont="1" applyFill="1">
      <alignment/>
      <protection/>
    </xf>
    <xf numFmtId="0" fontId="9" fillId="0" borderId="0" xfId="100" applyFont="1" applyFill="1" applyAlignment="1">
      <alignment horizontal="center"/>
      <protection/>
    </xf>
    <xf numFmtId="0" fontId="13" fillId="0" borderId="0" xfId="100" applyFont="1" applyFill="1">
      <alignment/>
      <protection/>
    </xf>
    <xf numFmtId="0" fontId="13" fillId="0" borderId="0" xfId="100" applyFont="1" applyFill="1" applyAlignment="1">
      <alignment horizontal="center"/>
      <protection/>
    </xf>
    <xf numFmtId="0" fontId="2" fillId="0" borderId="0" xfId="0" applyFont="1" applyFill="1" applyAlignment="1">
      <alignment horizontal="right" wrapText="1"/>
    </xf>
    <xf numFmtId="3" fontId="2" fillId="0" borderId="54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9" fillId="0" borderId="0" xfId="100" applyNumberFormat="1" applyFont="1" applyFill="1">
      <alignment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10" fillId="0" borderId="26" xfId="0" applyNumberFormat="1" applyFont="1" applyFill="1" applyBorder="1" applyAlignment="1">
      <alignment horizontal="center" wrapText="1"/>
    </xf>
    <xf numFmtId="3" fontId="10" fillId="0" borderId="21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3" fontId="2" fillId="0" borderId="58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3" fontId="4" fillId="0" borderId="5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32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2" fillId="0" borderId="38" xfId="0" applyFont="1" applyFill="1" applyBorder="1" applyAlignment="1">
      <alignment wrapText="1"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0" borderId="0" xfId="0" applyFont="1" applyAlignment="1">
      <alignment horizontal="left"/>
    </xf>
    <xf numFmtId="3" fontId="2" fillId="0" borderId="43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3" fontId="2" fillId="0" borderId="63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3" fontId="4" fillId="0" borderId="64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4" fillId="0" borderId="46" xfId="0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31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49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65" xfId="0" applyNumberFormat="1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4" fillId="0" borderId="62" xfId="0" applyNumberFormat="1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10" fillId="0" borderId="26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21" xfId="0" applyFont="1" applyFill="1" applyBorder="1" applyAlignment="1">
      <alignment horizontal="right" wrapText="1"/>
    </xf>
    <xf numFmtId="0" fontId="9" fillId="0" borderId="19" xfId="0" applyFont="1" applyFill="1" applyBorder="1" applyAlignment="1">
      <alignment horizontal="righ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10" fillId="0" borderId="21" xfId="0" applyFont="1" applyFill="1" applyBorder="1" applyAlignment="1">
      <alignment horizontal="left" wrapText="1"/>
    </xf>
    <xf numFmtId="0" fontId="9" fillId="0" borderId="0" xfId="0" applyFont="1" applyFill="1" applyAlignment="1">
      <alignment horizontal="right"/>
    </xf>
    <xf numFmtId="0" fontId="9" fillId="0" borderId="43" xfId="0" applyFont="1" applyFill="1" applyBorder="1" applyAlignment="1">
      <alignment wrapText="1"/>
    </xf>
    <xf numFmtId="3" fontId="9" fillId="0" borderId="22" xfId="0" applyNumberFormat="1" applyFont="1" applyFill="1" applyBorder="1" applyAlignment="1">
      <alignment/>
    </xf>
    <xf numFmtId="0" fontId="10" fillId="0" borderId="33" xfId="0" applyFont="1" applyFill="1" applyBorder="1" applyAlignment="1">
      <alignment wrapText="1"/>
    </xf>
    <xf numFmtId="3" fontId="10" fillId="0" borderId="22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49" fontId="4" fillId="0" borderId="62" xfId="0" applyNumberFormat="1" applyFont="1" applyBorder="1" applyAlignment="1">
      <alignment/>
    </xf>
    <xf numFmtId="0" fontId="4" fillId="0" borderId="62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6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49" fontId="2" fillId="0" borderId="36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2" fillId="0" borderId="28" xfId="0" applyFont="1" applyFill="1" applyBorder="1" applyAlignment="1">
      <alignment horizontal="center"/>
    </xf>
    <xf numFmtId="49" fontId="2" fillId="0" borderId="36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55" xfId="0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4" fillId="0" borderId="7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0" fillId="0" borderId="54" xfId="0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40" xfId="0" applyNumberFormat="1" applyFont="1" applyFill="1" applyBorder="1" applyAlignment="1">
      <alignment/>
    </xf>
    <xf numFmtId="0" fontId="2" fillId="0" borderId="54" xfId="0" applyFont="1" applyFill="1" applyBorder="1" applyAlignment="1">
      <alignment horizontal="right"/>
    </xf>
    <xf numFmtId="0" fontId="2" fillId="0" borderId="54" xfId="0" applyFont="1" applyFill="1" applyBorder="1" applyAlignment="1">
      <alignment/>
    </xf>
    <xf numFmtId="49" fontId="4" fillId="0" borderId="54" xfId="0" applyNumberFormat="1" applyFont="1" applyFill="1" applyBorder="1" applyAlignment="1">
      <alignment/>
    </xf>
    <xf numFmtId="0" fontId="4" fillId="0" borderId="54" xfId="0" applyFont="1" applyFill="1" applyBorder="1" applyAlignment="1">
      <alignment/>
    </xf>
    <xf numFmtId="49" fontId="2" fillId="0" borderId="54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2" fillId="0" borderId="7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74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75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/>
    </xf>
    <xf numFmtId="0" fontId="9" fillId="0" borderId="39" xfId="0" applyFont="1" applyFill="1" applyBorder="1" applyAlignment="1">
      <alignment wrapText="1"/>
    </xf>
    <xf numFmtId="3" fontId="9" fillId="0" borderId="40" xfId="0" applyNumberFormat="1" applyFont="1" applyFill="1" applyBorder="1" applyAlignment="1">
      <alignment horizontal="right" wrapText="1"/>
    </xf>
    <xf numFmtId="3" fontId="10" fillId="0" borderId="23" xfId="0" applyNumberFormat="1" applyFont="1" applyFill="1" applyBorder="1" applyAlignment="1">
      <alignment horizontal="right" wrapText="1"/>
    </xf>
    <xf numFmtId="3" fontId="2" fillId="0" borderId="56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2" fillId="0" borderId="76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2" fillId="0" borderId="77" xfId="0" applyNumberFormat="1" applyFont="1" applyFill="1" applyBorder="1" applyAlignment="1">
      <alignment/>
    </xf>
    <xf numFmtId="3" fontId="2" fillId="0" borderId="78" xfId="0" applyNumberFormat="1" applyFont="1" applyFill="1" applyBorder="1" applyAlignment="1">
      <alignment/>
    </xf>
    <xf numFmtId="3" fontId="2" fillId="0" borderId="79" xfId="0" applyNumberFormat="1" applyFont="1" applyFill="1" applyBorder="1" applyAlignment="1">
      <alignment/>
    </xf>
    <xf numFmtId="3" fontId="2" fillId="0" borderId="69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33" fillId="2" borderId="80" xfId="70" applyFont="1" applyFill="1" applyBorder="1" applyAlignment="1" applyProtection="1">
      <alignment horizontal="left" vertical="center" wrapText="1"/>
      <protection/>
    </xf>
    <xf numFmtId="3" fontId="4" fillId="0" borderId="81" xfId="0" applyNumberFormat="1" applyFont="1" applyFill="1" applyBorder="1" applyAlignment="1">
      <alignment/>
    </xf>
    <xf numFmtId="0" fontId="37" fillId="2" borderId="80" xfId="70" applyFont="1" applyFill="1" applyBorder="1" applyAlignment="1" applyProtection="1">
      <alignment horizontal="left" vertical="center" wrapText="1"/>
      <protection/>
    </xf>
    <xf numFmtId="0" fontId="37" fillId="2" borderId="82" xfId="70" applyFont="1" applyFill="1" applyBorder="1" applyAlignment="1" applyProtection="1">
      <alignment vertical="center" wrapText="1"/>
      <protection/>
    </xf>
    <xf numFmtId="0" fontId="38" fillId="2" borderId="82" xfId="70" applyFont="1" applyFill="1" applyBorder="1" applyAlignment="1" applyProtection="1">
      <alignment horizontal="left" vertical="center" wrapText="1"/>
      <protection/>
    </xf>
    <xf numFmtId="0" fontId="38" fillId="2" borderId="83" xfId="70" applyFont="1" applyFill="1" applyBorder="1" applyAlignment="1" applyProtection="1">
      <alignment vertical="center" wrapText="1"/>
      <protection/>
    </xf>
    <xf numFmtId="182" fontId="39" fillId="2" borderId="84" xfId="70" applyNumberFormat="1" applyFont="1" applyFill="1" applyBorder="1" applyAlignment="1" applyProtection="1" quotePrefix="1">
      <alignment horizontal="left" vertical="center"/>
      <protection/>
    </xf>
    <xf numFmtId="182" fontId="40" fillId="2" borderId="85" xfId="70" applyNumberFormat="1" applyFont="1" applyFill="1" applyBorder="1" applyAlignment="1" applyProtection="1" quotePrefix="1">
      <alignment horizontal="left" vertical="center"/>
      <protection/>
    </xf>
    <xf numFmtId="182" fontId="40" fillId="2" borderId="86" xfId="70" applyNumberFormat="1" applyFont="1" applyFill="1" applyBorder="1" applyAlignment="1" applyProtection="1" quotePrefix="1">
      <alignment horizontal="left" vertical="center"/>
      <protection/>
    </xf>
    <xf numFmtId="182" fontId="40" fillId="2" borderId="84" xfId="70" applyNumberFormat="1" applyFont="1" applyFill="1" applyBorder="1" applyAlignment="1" applyProtection="1" quotePrefix="1">
      <alignment horizontal="left" vertical="center"/>
      <protection/>
    </xf>
    <xf numFmtId="14" fontId="2" fillId="0" borderId="25" xfId="0" applyNumberFormat="1" applyFont="1" applyFill="1" applyBorder="1" applyAlignment="1">
      <alignment horizontal="center"/>
    </xf>
    <xf numFmtId="0" fontId="37" fillId="2" borderId="83" xfId="70" applyFont="1" applyFill="1" applyBorder="1" applyAlignment="1" applyProtection="1">
      <alignment horizontal="left" vertical="center" wrapText="1"/>
      <protection/>
    </xf>
    <xf numFmtId="3" fontId="8" fillId="0" borderId="40" xfId="0" applyNumberFormat="1" applyFont="1" applyFill="1" applyBorder="1" applyAlignment="1">
      <alignment/>
    </xf>
    <xf numFmtId="0" fontId="37" fillId="2" borderId="87" xfId="70" applyFont="1" applyFill="1" applyBorder="1" applyAlignment="1" applyProtection="1">
      <alignment vertical="center" wrapText="1"/>
      <protection/>
    </xf>
    <xf numFmtId="3" fontId="36" fillId="2" borderId="86" xfId="69" applyNumberFormat="1" applyFont="1" applyFill="1" applyBorder="1" applyAlignment="1" applyProtection="1">
      <alignment horizontal="right" vertical="center"/>
      <protection locked="0"/>
    </xf>
    <xf numFmtId="0" fontId="41" fillId="2" borderId="82" xfId="70" applyFont="1" applyFill="1" applyBorder="1" applyAlignment="1" applyProtection="1">
      <alignment wrapText="1"/>
      <protection/>
    </xf>
    <xf numFmtId="0" fontId="36" fillId="2" borderId="82" xfId="70" applyFont="1" applyFill="1" applyBorder="1" applyAlignment="1" applyProtection="1">
      <alignment vertical="center" wrapText="1"/>
      <protection/>
    </xf>
    <xf numFmtId="0" fontId="36" fillId="2" borderId="87" xfId="70" applyFont="1" applyFill="1" applyBorder="1" applyAlignment="1" applyProtection="1">
      <alignment vertical="center" wrapText="1"/>
      <protection/>
    </xf>
    <xf numFmtId="0" fontId="36" fillId="2" borderId="88" xfId="70" applyFont="1" applyFill="1" applyBorder="1" applyAlignment="1" applyProtection="1">
      <alignment horizontal="left" vertical="center" wrapText="1"/>
      <protection/>
    </xf>
    <xf numFmtId="0" fontId="36" fillId="2" borderId="89" xfId="70" applyFont="1" applyFill="1" applyBorder="1" applyAlignment="1" applyProtection="1">
      <alignment vertical="center" wrapText="1"/>
      <protection/>
    </xf>
    <xf numFmtId="3" fontId="4" fillId="0" borderId="33" xfId="0" applyNumberFormat="1" applyFont="1" applyBorder="1" applyAlignment="1">
      <alignment/>
    </xf>
    <xf numFmtId="3" fontId="42" fillId="2" borderId="90" xfId="69" applyNumberFormat="1" applyFont="1" applyFill="1" applyBorder="1" applyAlignment="1" applyProtection="1">
      <alignment horizontal="right" vertical="center"/>
      <protection locked="0"/>
    </xf>
    <xf numFmtId="3" fontId="42" fillId="2" borderId="86" xfId="69" applyNumberFormat="1" applyFont="1" applyFill="1" applyBorder="1" applyAlignment="1" applyProtection="1">
      <alignment horizontal="right" vertical="center"/>
      <protection locked="0"/>
    </xf>
    <xf numFmtId="0" fontId="2" fillId="0" borderId="91" xfId="0" applyFont="1" applyFill="1" applyBorder="1" applyAlignment="1">
      <alignment horizontal="center"/>
    </xf>
    <xf numFmtId="182" fontId="36" fillId="2" borderId="86" xfId="70" applyNumberFormat="1" applyFont="1" applyFill="1" applyBorder="1" applyAlignment="1" applyProtection="1" quotePrefix="1">
      <alignment horizontal="right"/>
      <protection/>
    </xf>
    <xf numFmtId="0" fontId="42" fillId="2" borderId="82" xfId="70" applyFont="1" applyFill="1" applyBorder="1" applyAlignment="1" applyProtection="1">
      <alignment wrapText="1"/>
      <protection/>
    </xf>
    <xf numFmtId="0" fontId="2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3" fontId="36" fillId="2" borderId="85" xfId="69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>
      <alignment/>
    </xf>
    <xf numFmtId="3" fontId="2" fillId="0" borderId="54" xfId="0" applyNumberFormat="1" applyFont="1" applyBorder="1" applyAlignment="1">
      <alignment/>
    </xf>
    <xf numFmtId="0" fontId="2" fillId="0" borderId="54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/>
    </xf>
    <xf numFmtId="3" fontId="42" fillId="2" borderId="92" xfId="69" applyNumberFormat="1" applyFont="1" applyFill="1" applyBorder="1" applyAlignment="1" applyProtection="1">
      <alignment horizontal="right" vertical="center"/>
      <protection locked="0"/>
    </xf>
    <xf numFmtId="3" fontId="42" fillId="2" borderId="93" xfId="69" applyNumberFormat="1" applyFont="1" applyFill="1" applyBorder="1" applyAlignment="1" applyProtection="1">
      <alignment horizontal="right" vertical="center"/>
      <protection locked="0"/>
    </xf>
    <xf numFmtId="0" fontId="2" fillId="0" borderId="30" xfId="0" applyFont="1" applyFill="1" applyBorder="1" applyAlignment="1">
      <alignment wrapText="1"/>
    </xf>
    <xf numFmtId="0" fontId="2" fillId="0" borderId="70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3" fontId="4" fillId="0" borderId="58" xfId="0" applyNumberFormat="1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63" xfId="0" applyFont="1" applyFill="1" applyBorder="1" applyAlignment="1">
      <alignment horizontal="center" wrapText="1"/>
    </xf>
    <xf numFmtId="0" fontId="2" fillId="2" borderId="80" xfId="70" applyFont="1" applyFill="1" applyBorder="1" applyAlignment="1" applyProtection="1">
      <alignment vertical="top" wrapText="1"/>
      <protection/>
    </xf>
    <xf numFmtId="0" fontId="2" fillId="2" borderId="82" xfId="70" applyFont="1" applyFill="1" applyBorder="1" applyAlignment="1" applyProtection="1">
      <alignment vertical="top" wrapText="1"/>
      <protection/>
    </xf>
    <xf numFmtId="182" fontId="2" fillId="2" borderId="85" xfId="70" applyNumberFormat="1" applyFont="1" applyFill="1" applyBorder="1" applyAlignment="1" applyProtection="1" quotePrefix="1">
      <alignment horizontal="left" vertical="top"/>
      <protection/>
    </xf>
    <xf numFmtId="182" fontId="2" fillId="2" borderId="86" xfId="70" applyNumberFormat="1" applyFont="1" applyFill="1" applyBorder="1" applyAlignment="1" applyProtection="1" quotePrefix="1">
      <alignment horizontal="left" vertical="top"/>
      <protection/>
    </xf>
    <xf numFmtId="49" fontId="2" fillId="0" borderId="21" xfId="0" applyNumberFormat="1" applyFont="1" applyBorder="1" applyAlignment="1">
      <alignment horizontal="right"/>
    </xf>
    <xf numFmtId="3" fontId="0" fillId="0" borderId="54" xfId="0" applyNumberFormat="1" applyBorder="1" applyAlignment="1">
      <alignment/>
    </xf>
    <xf numFmtId="0" fontId="11" fillId="0" borderId="54" xfId="0" applyFont="1" applyBorder="1" applyAlignment="1">
      <alignment/>
    </xf>
    <xf numFmtId="3" fontId="2" fillId="0" borderId="81" xfId="0" applyNumberFormat="1" applyFon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2" fillId="0" borderId="94" xfId="0" applyNumberFormat="1" applyFont="1" applyFill="1" applyBorder="1" applyAlignment="1">
      <alignment/>
    </xf>
    <xf numFmtId="3" fontId="4" fillId="0" borderId="70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0" fontId="2" fillId="0" borderId="78" xfId="0" applyFont="1" applyFill="1" applyBorder="1" applyAlignment="1">
      <alignment horizontal="center" wrapText="1"/>
    </xf>
    <xf numFmtId="3" fontId="4" fillId="0" borderId="75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182" fontId="36" fillId="2" borderId="95" xfId="70" applyNumberFormat="1" applyFont="1" applyFill="1" applyBorder="1" applyAlignment="1" applyProtection="1" quotePrefix="1">
      <alignment horizontal="left" vertical="center"/>
      <protection/>
    </xf>
    <xf numFmtId="0" fontId="4" fillId="0" borderId="37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2" borderId="54" xfId="0" applyFont="1" applyFill="1" applyBorder="1" applyAlignment="1">
      <alignment/>
    </xf>
    <xf numFmtId="49" fontId="2" fillId="2" borderId="54" xfId="0" applyNumberFormat="1" applyFont="1" applyFill="1" applyBorder="1" applyAlignment="1" applyProtection="1">
      <alignment horizontal="right"/>
      <protection hidden="1"/>
    </xf>
    <xf numFmtId="49" fontId="2" fillId="0" borderId="20" xfId="0" applyNumberFormat="1" applyFont="1" applyBorder="1" applyAlignment="1">
      <alignment horizontal="right"/>
    </xf>
    <xf numFmtId="181" fontId="2" fillId="2" borderId="54" xfId="0" applyNumberFormat="1" applyFont="1" applyFill="1" applyBorder="1" applyAlignment="1" applyProtection="1">
      <alignment horizontal="right"/>
      <protection hidden="1"/>
    </xf>
    <xf numFmtId="49" fontId="2" fillId="0" borderId="24" xfId="0" applyNumberFormat="1" applyFont="1" applyBorder="1" applyAlignment="1">
      <alignment horizontal="right"/>
    </xf>
    <xf numFmtId="181" fontId="2" fillId="2" borderId="54" xfId="0" applyNumberFormat="1" applyFont="1" applyFill="1" applyBorder="1" applyAlignment="1" applyProtection="1" quotePrefix="1">
      <alignment horizontal="right"/>
      <protection hidden="1"/>
    </xf>
    <xf numFmtId="0" fontId="2" fillId="2" borderId="54" xfId="0" applyFont="1" applyFill="1" applyBorder="1" applyAlignment="1" applyProtection="1" quotePrefix="1">
      <alignment horizontal="left"/>
      <protection hidden="1"/>
    </xf>
    <xf numFmtId="3" fontId="6" fillId="2" borderId="54" xfId="0" applyNumberFormat="1" applyFont="1" applyFill="1" applyBorder="1" applyAlignment="1" applyProtection="1" quotePrefix="1">
      <alignment horizontal="right" wrapText="1"/>
      <protection hidden="1"/>
    </xf>
    <xf numFmtId="3" fontId="6" fillId="2" borderId="54" xfId="0" applyNumberFormat="1" applyFont="1" applyFill="1" applyBorder="1" applyAlignment="1" applyProtection="1">
      <alignment wrapText="1"/>
      <protection locked="0"/>
    </xf>
    <xf numFmtId="3" fontId="2" fillId="2" borderId="54" xfId="0" applyNumberFormat="1" applyFont="1" applyFill="1" applyBorder="1" applyAlignment="1" applyProtection="1">
      <alignment wrapText="1"/>
      <protection locked="0"/>
    </xf>
    <xf numFmtId="3" fontId="2" fillId="2" borderId="54" xfId="0" applyNumberFormat="1" applyFont="1" applyFill="1" applyBorder="1" applyAlignment="1" applyProtection="1" quotePrefix="1">
      <alignment horizontal="right" wrapText="1"/>
      <protection hidden="1"/>
    </xf>
    <xf numFmtId="0" fontId="43" fillId="0" borderId="54" xfId="0" applyFont="1" applyFill="1" applyBorder="1" applyAlignment="1">
      <alignment/>
    </xf>
    <xf numFmtId="3" fontId="2" fillId="0" borderId="54" xfId="0" applyNumberFormat="1" applyFont="1" applyFill="1" applyBorder="1" applyAlignment="1" applyProtection="1" quotePrefix="1">
      <alignment horizontal="right" wrapText="1"/>
      <protection hidden="1"/>
    </xf>
    <xf numFmtId="182" fontId="44" fillId="2" borderId="85" xfId="70" applyNumberFormat="1" applyFont="1" applyFill="1" applyBorder="1" applyAlignment="1" applyProtection="1" quotePrefix="1">
      <alignment horizontal="left" vertical="center"/>
      <protection/>
    </xf>
    <xf numFmtId="0" fontId="2" fillId="2" borderId="80" xfId="70" applyFont="1" applyFill="1" applyBorder="1" applyAlignment="1" applyProtection="1">
      <alignment horizontal="left" vertical="center" wrapText="1"/>
      <protection/>
    </xf>
    <xf numFmtId="182" fontId="44" fillId="2" borderId="86" xfId="70" applyNumberFormat="1" applyFont="1" applyFill="1" applyBorder="1" applyAlignment="1" applyProtection="1" quotePrefix="1">
      <alignment horizontal="left" vertical="center"/>
      <protection/>
    </xf>
    <xf numFmtId="0" fontId="2" fillId="2" borderId="82" xfId="70" applyFont="1" applyFill="1" applyBorder="1" applyAlignment="1" applyProtection="1">
      <alignment vertical="center" wrapText="1"/>
      <protection/>
    </xf>
    <xf numFmtId="0" fontId="45" fillId="2" borderId="82" xfId="70" applyFont="1" applyFill="1" applyBorder="1" applyAlignment="1" applyProtection="1">
      <alignment horizontal="left" vertical="center" wrapText="1"/>
      <protection/>
    </xf>
    <xf numFmtId="182" fontId="44" fillId="2" borderId="84" xfId="70" applyNumberFormat="1" applyFont="1" applyFill="1" applyBorder="1" applyAlignment="1" applyProtection="1" quotePrefix="1">
      <alignment horizontal="left" vertical="center"/>
      <protection/>
    </xf>
    <xf numFmtId="0" fontId="45" fillId="2" borderId="83" xfId="70" applyFont="1" applyFill="1" applyBorder="1" applyAlignment="1" applyProtection="1">
      <alignment vertical="center" wrapText="1"/>
      <protection/>
    </xf>
    <xf numFmtId="0" fontId="4" fillId="0" borderId="54" xfId="0" applyFont="1" applyBorder="1" applyAlignment="1">
      <alignment horizontal="right"/>
    </xf>
    <xf numFmtId="182" fontId="39" fillId="2" borderId="54" xfId="70" applyNumberFormat="1" applyFont="1" applyFill="1" applyBorder="1" applyAlignment="1" applyProtection="1" quotePrefix="1">
      <alignment horizontal="right"/>
      <protection/>
    </xf>
    <xf numFmtId="49" fontId="2" fillId="0" borderId="54" xfId="0" applyNumberFormat="1" applyFont="1" applyBorder="1" applyAlignment="1">
      <alignment horizontal="right"/>
    </xf>
    <xf numFmtId="182" fontId="36" fillId="2" borderId="54" xfId="70" applyNumberFormat="1" applyFont="1" applyFill="1" applyBorder="1" applyAlignment="1" applyProtection="1" quotePrefix="1">
      <alignment horizontal="right" vertical="center"/>
      <protection/>
    </xf>
    <xf numFmtId="0" fontId="8" fillId="0" borderId="4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9" fillId="0" borderId="96" xfId="0" applyFont="1" applyBorder="1" applyAlignment="1">
      <alignment vertical="top" wrapText="1"/>
    </xf>
    <xf numFmtId="0" fontId="9" fillId="0" borderId="97" xfId="0" applyFont="1" applyBorder="1" applyAlignment="1">
      <alignment vertical="top" wrapText="1"/>
    </xf>
    <xf numFmtId="0" fontId="2" fillId="0" borderId="98" xfId="0" applyFont="1" applyFill="1" applyBorder="1" applyAlignment="1">
      <alignment vertical="top" wrapText="1"/>
    </xf>
    <xf numFmtId="0" fontId="2" fillId="0" borderId="54" xfId="0" applyFont="1" applyFill="1" applyBorder="1" applyAlignment="1">
      <alignment vertical="top" wrapText="1"/>
    </xf>
    <xf numFmtId="0" fontId="2" fillId="0" borderId="99" xfId="0" applyFont="1" applyFill="1" applyBorder="1" applyAlignment="1">
      <alignment vertical="top" wrapText="1"/>
    </xf>
    <xf numFmtId="0" fontId="31" fillId="0" borderId="54" xfId="0" applyFont="1" applyBorder="1" applyAlignment="1">
      <alignment/>
    </xf>
    <xf numFmtId="0" fontId="3" fillId="0" borderId="54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7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wrapText="1"/>
    </xf>
    <xf numFmtId="3" fontId="10" fillId="0" borderId="40" xfId="0" applyNumberFormat="1" applyFont="1" applyFill="1" applyBorder="1" applyAlignment="1">
      <alignment horizontal="right" wrapText="1"/>
    </xf>
    <xf numFmtId="0" fontId="10" fillId="0" borderId="39" xfId="0" applyFont="1" applyFill="1" applyBorder="1" applyAlignment="1">
      <alignment wrapText="1"/>
    </xf>
    <xf numFmtId="171" fontId="2" fillId="0" borderId="54" xfId="92" applyFont="1" applyFill="1" applyBorder="1" applyAlignment="1">
      <alignment horizontal="right"/>
    </xf>
    <xf numFmtId="0" fontId="2" fillId="0" borderId="76" xfId="0" applyFont="1" applyBorder="1" applyAlignment="1">
      <alignment/>
    </xf>
    <xf numFmtId="0" fontId="2" fillId="0" borderId="94" xfId="0" applyFont="1" applyBorder="1" applyAlignment="1">
      <alignment/>
    </xf>
    <xf numFmtId="171" fontId="2" fillId="0" borderId="91" xfId="92" applyFont="1" applyFill="1" applyBorder="1" applyAlignment="1">
      <alignment horizontal="right"/>
    </xf>
    <xf numFmtId="0" fontId="2" fillId="46" borderId="20" xfId="0" applyFont="1" applyFill="1" applyBorder="1" applyAlignment="1">
      <alignment/>
    </xf>
    <xf numFmtId="3" fontId="2" fillId="46" borderId="43" xfId="0" applyNumberFormat="1" applyFont="1" applyFill="1" applyBorder="1" applyAlignment="1">
      <alignment/>
    </xf>
    <xf numFmtId="3" fontId="4" fillId="46" borderId="22" xfId="0" applyNumberFormat="1" applyFont="1" applyFill="1" applyBorder="1" applyAlignment="1">
      <alignment/>
    </xf>
    <xf numFmtId="3" fontId="2" fillId="46" borderId="23" xfId="0" applyNumberFormat="1" applyFont="1" applyFill="1" applyBorder="1" applyAlignment="1">
      <alignment/>
    </xf>
    <xf numFmtId="0" fontId="37" fillId="46" borderId="80" xfId="70" applyFont="1" applyFill="1" applyBorder="1" applyAlignment="1" applyProtection="1">
      <alignment horizontal="left" vertical="center" wrapText="1"/>
      <protection/>
    </xf>
    <xf numFmtId="3" fontId="2" fillId="46" borderId="100" xfId="0" applyNumberFormat="1" applyFont="1" applyFill="1" applyBorder="1" applyAlignment="1">
      <alignment/>
    </xf>
    <xf numFmtId="3" fontId="2" fillId="46" borderId="40" xfId="0" applyNumberFormat="1" applyFont="1" applyFill="1" applyBorder="1" applyAlignment="1">
      <alignment/>
    </xf>
    <xf numFmtId="3" fontId="2" fillId="46" borderId="39" xfId="0" applyNumberFormat="1" applyFont="1" applyFill="1" applyBorder="1" applyAlignment="1">
      <alignment/>
    </xf>
    <xf numFmtId="0" fontId="2" fillId="46" borderId="21" xfId="0" applyFont="1" applyFill="1" applyBorder="1" applyAlignment="1">
      <alignment/>
    </xf>
    <xf numFmtId="0" fontId="2" fillId="46" borderId="0" xfId="0" applyFont="1" applyFill="1" applyAlignment="1">
      <alignment/>
    </xf>
    <xf numFmtId="3" fontId="4" fillId="46" borderId="33" xfId="0" applyNumberFormat="1" applyFont="1" applyFill="1" applyBorder="1" applyAlignment="1">
      <alignment/>
    </xf>
    <xf numFmtId="3" fontId="2" fillId="46" borderId="22" xfId="0" applyNumberFormat="1" applyFont="1" applyFill="1" applyBorder="1" applyAlignment="1">
      <alignment/>
    </xf>
    <xf numFmtId="3" fontId="2" fillId="46" borderId="33" xfId="0" applyNumberFormat="1" applyFont="1" applyFill="1" applyBorder="1" applyAlignment="1">
      <alignment/>
    </xf>
    <xf numFmtId="0" fontId="2" fillId="46" borderId="24" xfId="0" applyFont="1" applyFill="1" applyBorder="1" applyAlignment="1">
      <alignment/>
    </xf>
    <xf numFmtId="3" fontId="2" fillId="46" borderId="32" xfId="0" applyNumberFormat="1" applyFont="1" applyFill="1" applyBorder="1" applyAlignment="1">
      <alignment/>
    </xf>
    <xf numFmtId="3" fontId="2" fillId="46" borderId="25" xfId="0" applyNumberFormat="1" applyFont="1" applyFill="1" applyBorder="1" applyAlignment="1">
      <alignment/>
    </xf>
    <xf numFmtId="0" fontId="4" fillId="46" borderId="26" xfId="0" applyFont="1" applyFill="1" applyBorder="1" applyAlignment="1">
      <alignment/>
    </xf>
    <xf numFmtId="3" fontId="4" fillId="46" borderId="27" xfId="0" applyNumberFormat="1" applyFont="1" applyFill="1" applyBorder="1" applyAlignment="1">
      <alignment/>
    </xf>
    <xf numFmtId="3" fontId="4" fillId="46" borderId="38" xfId="0" applyNumberFormat="1" applyFont="1" applyFill="1" applyBorder="1" applyAlignment="1">
      <alignment/>
    </xf>
    <xf numFmtId="0" fontId="2" fillId="46" borderId="0" xfId="0" applyFont="1" applyFill="1" applyAlignment="1">
      <alignment horizontal="left"/>
    </xf>
    <xf numFmtId="0" fontId="2" fillId="46" borderId="33" xfId="0" applyFont="1" applyFill="1" applyBorder="1" applyAlignment="1">
      <alignment horizontal="center"/>
    </xf>
    <xf numFmtId="0" fontId="2" fillId="46" borderId="22" xfId="0" applyFont="1" applyFill="1" applyBorder="1" applyAlignment="1">
      <alignment horizontal="center"/>
    </xf>
    <xf numFmtId="0" fontId="2" fillId="46" borderId="32" xfId="0" applyFont="1" applyFill="1" applyBorder="1" applyAlignment="1">
      <alignment horizontal="center"/>
    </xf>
    <xf numFmtId="0" fontId="2" fillId="46" borderId="25" xfId="0" applyFont="1" applyFill="1" applyBorder="1" applyAlignment="1">
      <alignment horizontal="center"/>
    </xf>
    <xf numFmtId="3" fontId="4" fillId="46" borderId="23" xfId="0" applyNumberFormat="1" applyFont="1" applyFill="1" applyBorder="1" applyAlignment="1">
      <alignment/>
    </xf>
    <xf numFmtId="3" fontId="4" fillId="46" borderId="40" xfId="0" applyNumberFormat="1" applyFont="1" applyFill="1" applyBorder="1" applyAlignment="1">
      <alignment/>
    </xf>
    <xf numFmtId="0" fontId="2" fillId="46" borderId="28" xfId="0" applyFont="1" applyFill="1" applyBorder="1" applyAlignment="1">
      <alignment horizontal="center"/>
    </xf>
    <xf numFmtId="0" fontId="2" fillId="46" borderId="37" xfId="0" applyFont="1" applyFill="1" applyBorder="1" applyAlignment="1">
      <alignment horizontal="center"/>
    </xf>
    <xf numFmtId="0" fontId="2" fillId="46" borderId="75" xfId="0" applyFont="1" applyFill="1" applyBorder="1" applyAlignment="1">
      <alignment horizontal="center"/>
    </xf>
    <xf numFmtId="0" fontId="4" fillId="46" borderId="54" xfId="0" applyFont="1" applyFill="1" applyBorder="1" applyAlignment="1">
      <alignment horizontal="right"/>
    </xf>
    <xf numFmtId="0" fontId="2" fillId="46" borderId="54" xfId="0" applyFont="1" applyFill="1" applyBorder="1" applyAlignment="1">
      <alignment horizontal="center"/>
    </xf>
    <xf numFmtId="0" fontId="2" fillId="46" borderId="54" xfId="0" applyFont="1" applyFill="1" applyBorder="1" applyAlignment="1">
      <alignment horizontal="right"/>
    </xf>
    <xf numFmtId="182" fontId="40" fillId="46" borderId="85" xfId="70" applyNumberFormat="1" applyFont="1" applyFill="1" applyBorder="1" applyAlignment="1" applyProtection="1" quotePrefix="1">
      <alignment horizontal="right" vertical="center"/>
      <protection/>
    </xf>
    <xf numFmtId="182" fontId="40" fillId="46" borderId="95" xfId="70" applyNumberFormat="1" applyFont="1" applyFill="1" applyBorder="1" applyAlignment="1" applyProtection="1" quotePrefix="1">
      <alignment horizontal="right" vertical="center"/>
      <protection/>
    </xf>
    <xf numFmtId="0" fontId="37" fillId="46" borderId="87" xfId="70" applyFont="1" applyFill="1" applyBorder="1" applyAlignment="1" applyProtection="1">
      <alignment vertical="center" wrapText="1"/>
      <protection/>
    </xf>
    <xf numFmtId="182" fontId="39" fillId="46" borderId="54" xfId="70" applyNumberFormat="1" applyFont="1" applyFill="1" applyBorder="1" applyAlignment="1" applyProtection="1" quotePrefix="1">
      <alignment horizontal="right"/>
      <protection/>
    </xf>
    <xf numFmtId="3" fontId="2" fillId="46" borderId="55" xfId="0" applyNumberFormat="1" applyFont="1" applyFill="1" applyBorder="1" applyAlignment="1">
      <alignment/>
    </xf>
    <xf numFmtId="182" fontId="42" fillId="46" borderId="101" xfId="70" applyNumberFormat="1" applyFont="1" applyFill="1" applyBorder="1" applyAlignment="1" applyProtection="1" quotePrefix="1">
      <alignment horizontal="right" vertical="center"/>
      <protection/>
    </xf>
    <xf numFmtId="182" fontId="36" fillId="46" borderId="86" xfId="70" applyNumberFormat="1" applyFont="1" applyFill="1" applyBorder="1" applyAlignment="1" applyProtection="1" quotePrefix="1">
      <alignment horizontal="right" vertical="center"/>
      <protection/>
    </xf>
    <xf numFmtId="0" fontId="36" fillId="46" borderId="82" xfId="70" applyFont="1" applyFill="1" applyBorder="1" applyAlignment="1" applyProtection="1">
      <alignment vertical="center" wrapText="1"/>
      <protection/>
    </xf>
    <xf numFmtId="182" fontId="36" fillId="46" borderId="85" xfId="70" applyNumberFormat="1" applyFont="1" applyFill="1" applyBorder="1" applyAlignment="1" applyProtection="1" quotePrefix="1">
      <alignment horizontal="right"/>
      <protection/>
    </xf>
    <xf numFmtId="49" fontId="2" fillId="0" borderId="0" xfId="0" applyNumberFormat="1" applyFont="1" applyBorder="1" applyAlignment="1">
      <alignment/>
    </xf>
    <xf numFmtId="49" fontId="2" fillId="0" borderId="54" xfId="0" applyNumberFormat="1" applyFont="1" applyBorder="1" applyAlignment="1">
      <alignment/>
    </xf>
    <xf numFmtId="49" fontId="4" fillId="0" borderId="54" xfId="0" applyNumberFormat="1" applyFont="1" applyBorder="1" applyAlignment="1">
      <alignment/>
    </xf>
    <xf numFmtId="0" fontId="4" fillId="0" borderId="54" xfId="0" applyFont="1" applyBorder="1" applyAlignment="1">
      <alignment/>
    </xf>
    <xf numFmtId="3" fontId="4" fillId="46" borderId="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41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39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 horizontal="left"/>
    </xf>
    <xf numFmtId="0" fontId="2" fillId="0" borderId="10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3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4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46" borderId="30" xfId="0" applyFont="1" applyFill="1" applyBorder="1" applyAlignment="1">
      <alignment horizontal="center" wrapText="1"/>
    </xf>
    <xf numFmtId="0" fontId="2" fillId="46" borderId="70" xfId="0" applyFont="1" applyFill="1" applyBorder="1" applyAlignment="1">
      <alignment horizontal="center" wrapText="1"/>
    </xf>
    <xf numFmtId="0" fontId="2" fillId="46" borderId="67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46" borderId="62" xfId="0" applyFont="1" applyFill="1" applyBorder="1" applyAlignment="1">
      <alignment horizontal="center" vertical="center"/>
    </xf>
    <xf numFmtId="0" fontId="2" fillId="46" borderId="0" xfId="0" applyFont="1" applyFill="1" applyAlignment="1">
      <alignment horizontal="left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46" borderId="0" xfId="0" applyFont="1" applyFill="1" applyAlignment="1">
      <alignment horizontal="right"/>
    </xf>
    <xf numFmtId="0" fontId="2" fillId="0" borderId="58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2" fillId="46" borderId="73" xfId="70" applyFont="1" applyFill="1" applyBorder="1" applyAlignment="1" applyProtection="1">
      <alignment horizontal="left" vertical="center"/>
      <protection/>
    </xf>
    <xf numFmtId="0" fontId="42" fillId="46" borderId="49" xfId="70" applyFont="1" applyFill="1" applyBorder="1" applyAlignment="1" applyProtection="1">
      <alignment horizontal="left" vertical="center"/>
      <protection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99" xfId="0" applyNumberFormat="1" applyFont="1" applyBorder="1" applyAlignment="1">
      <alignment horizontal="center"/>
    </xf>
    <xf numFmtId="49" fontId="4" fillId="0" borderId="104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0" fontId="2" fillId="28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2" fillId="46" borderId="73" xfId="70" applyFont="1" applyFill="1" applyBorder="1" applyAlignment="1" applyProtection="1" quotePrefix="1">
      <alignment horizontal="left" vertical="center"/>
      <protection/>
    </xf>
    <xf numFmtId="0" fontId="42" fillId="46" borderId="49" xfId="70" applyFont="1" applyFill="1" applyBorder="1" applyAlignment="1" applyProtection="1" quotePrefix="1">
      <alignment horizontal="left" vertical="center"/>
      <protection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4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lef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EBK_PROJECT_2001-last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Бележка" xfId="82"/>
    <cellStyle name="Currency" xfId="83"/>
    <cellStyle name="Currency [0]" xfId="84"/>
    <cellStyle name="Вход" xfId="85"/>
    <cellStyle name="Добър" xfId="86"/>
    <cellStyle name="Заглавие" xfId="87"/>
    <cellStyle name="Заглавие 1" xfId="88"/>
    <cellStyle name="Заглавие 2" xfId="89"/>
    <cellStyle name="Заглавие 3" xfId="90"/>
    <cellStyle name="Заглавие 4" xfId="91"/>
    <cellStyle name="Comma" xfId="92"/>
    <cellStyle name="Comma [0]" xfId="93"/>
    <cellStyle name="Изход" xfId="94"/>
    <cellStyle name="Изчисление" xfId="95"/>
    <cellStyle name="Контролна клетка" xfId="96"/>
    <cellStyle name="Лош" xfId="97"/>
    <cellStyle name="Неутрален" xfId="98"/>
    <cellStyle name="Нормален 2" xfId="99"/>
    <cellStyle name="Нормален_БЮДЖЕТНИ СМЕТКИ" xfId="100"/>
    <cellStyle name="Обяснителен текст" xfId="101"/>
    <cellStyle name="Предупредителен текст" xfId="102"/>
    <cellStyle name="Followed Hyperlink" xfId="103"/>
    <cellStyle name="Percent" xfId="104"/>
    <cellStyle name="Свързана клетка" xfId="105"/>
    <cellStyle name="Сума" xfId="106"/>
    <cellStyle name="Hyperlink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2"/>
  <sheetViews>
    <sheetView tabSelected="1" zoomScalePageLayoutView="0" workbookViewId="0" topLeftCell="A1">
      <pane xSplit="3" topLeftCell="D1" activePane="topRight" state="frozen"/>
      <selection pane="topLeft" activeCell="H302" sqref="H302"/>
      <selection pane="topRight" activeCell="H302" sqref="H302"/>
    </sheetView>
  </sheetViews>
  <sheetFormatPr defaultColWidth="9.140625" defaultRowHeight="12.75"/>
  <cols>
    <col min="1" max="1" width="1.28515625" style="23" customWidth="1"/>
    <col min="2" max="2" width="5.421875" style="23" customWidth="1"/>
    <col min="3" max="3" width="57.421875" style="23" customWidth="1"/>
    <col min="4" max="4" width="18.00390625" style="23" customWidth="1"/>
    <col min="5" max="5" width="16.8515625" style="23" customWidth="1"/>
    <col min="6" max="6" width="14.421875" style="23" customWidth="1"/>
    <col min="7" max="16384" width="9.140625" style="23" customWidth="1"/>
  </cols>
  <sheetData>
    <row r="1" ht="10.5" customHeight="1"/>
    <row r="2" spans="4:6" ht="14.25" customHeight="1">
      <c r="D2" s="452" t="s">
        <v>328</v>
      </c>
      <c r="E2" s="452"/>
      <c r="F2" s="452"/>
    </row>
    <row r="3" spans="2:5" ht="15" customHeight="1">
      <c r="B3" s="451" t="s">
        <v>24</v>
      </c>
      <c r="C3" s="451"/>
      <c r="D3" s="451"/>
      <c r="E3" s="451"/>
    </row>
    <row r="4" spans="2:5" ht="14.25">
      <c r="B4" s="451" t="s">
        <v>2</v>
      </c>
      <c r="C4" s="451"/>
      <c r="D4" s="451"/>
      <c r="E4" s="451"/>
    </row>
    <row r="5" ht="11.25" customHeight="1" thickBot="1"/>
    <row r="6" spans="2:6" ht="13.5" thickTop="1">
      <c r="B6" s="448" t="s">
        <v>20</v>
      </c>
      <c r="C6" s="457" t="s">
        <v>21</v>
      </c>
      <c r="D6" s="184" t="s">
        <v>322</v>
      </c>
      <c r="E6" s="184" t="s">
        <v>323</v>
      </c>
      <c r="F6" s="184" t="s">
        <v>323</v>
      </c>
    </row>
    <row r="7" spans="2:6" ht="12.75">
      <c r="B7" s="449"/>
      <c r="C7" s="449"/>
      <c r="D7" s="157" t="s">
        <v>226</v>
      </c>
      <c r="E7" s="319" t="s">
        <v>226</v>
      </c>
      <c r="F7" s="184" t="s">
        <v>226</v>
      </c>
    </row>
    <row r="8" spans="2:6" ht="13.5" thickBot="1">
      <c r="B8" s="450"/>
      <c r="C8" s="458"/>
      <c r="D8" s="184" t="s">
        <v>363</v>
      </c>
      <c r="E8" s="184" t="s">
        <v>1</v>
      </c>
      <c r="F8" s="184" t="s">
        <v>363</v>
      </c>
    </row>
    <row r="9" spans="2:6" ht="13.5" thickTop="1">
      <c r="B9" s="465" t="s">
        <v>85</v>
      </c>
      <c r="C9" s="466"/>
      <c r="D9" s="47"/>
      <c r="E9" s="276"/>
      <c r="F9" s="284"/>
    </row>
    <row r="10" spans="2:6" ht="12.75">
      <c r="B10" s="43"/>
      <c r="C10" s="167" t="s">
        <v>25</v>
      </c>
      <c r="D10" s="28"/>
      <c r="E10" s="188"/>
      <c r="F10" s="254"/>
    </row>
    <row r="11" spans="2:6" ht="13.5" thickBot="1">
      <c r="B11" s="18" t="s">
        <v>35</v>
      </c>
      <c r="C11" s="48" t="s">
        <v>75</v>
      </c>
      <c r="D11" s="50"/>
      <c r="E11" s="274">
        <v>6000</v>
      </c>
      <c r="F11" s="132">
        <v>6000</v>
      </c>
    </row>
    <row r="12" spans="2:6" ht="14.25" thickBot="1" thickTop="1">
      <c r="B12" s="19" t="s">
        <v>126</v>
      </c>
      <c r="C12" s="51" t="s">
        <v>127</v>
      </c>
      <c r="D12" s="37">
        <v>0</v>
      </c>
      <c r="E12" s="277">
        <f>E11</f>
        <v>6000</v>
      </c>
      <c r="F12" s="241">
        <f>F11</f>
        <v>6000</v>
      </c>
    </row>
    <row r="13" spans="2:6" ht="13.5" thickTop="1">
      <c r="B13" s="52" t="s">
        <v>31</v>
      </c>
      <c r="C13" s="53" t="s">
        <v>26</v>
      </c>
      <c r="D13" s="47"/>
      <c r="E13" s="276">
        <v>880000</v>
      </c>
      <c r="F13" s="132">
        <v>1250000</v>
      </c>
    </row>
    <row r="14" spans="2:6" ht="12.75">
      <c r="B14" s="54" t="s">
        <v>32</v>
      </c>
      <c r="C14" s="33" t="s">
        <v>27</v>
      </c>
      <c r="D14" s="28"/>
      <c r="E14" s="188"/>
      <c r="F14" s="254"/>
    </row>
    <row r="15" spans="2:6" ht="12.75">
      <c r="B15" s="54" t="s">
        <v>33</v>
      </c>
      <c r="C15" s="33" t="s">
        <v>28</v>
      </c>
      <c r="D15" s="28"/>
      <c r="E15" s="188">
        <v>220000</v>
      </c>
      <c r="F15" s="132">
        <v>250000</v>
      </c>
    </row>
    <row r="16" spans="2:6" ht="12.75">
      <c r="B16" s="54" t="s">
        <v>34</v>
      </c>
      <c r="C16" s="33" t="s">
        <v>29</v>
      </c>
      <c r="D16" s="28"/>
      <c r="E16" s="188">
        <v>350000</v>
      </c>
      <c r="F16" s="132">
        <v>350000</v>
      </c>
    </row>
    <row r="17" spans="2:6" ht="13.5" thickBot="1">
      <c r="B17" s="55" t="s">
        <v>16</v>
      </c>
      <c r="C17" s="45" t="s">
        <v>17</v>
      </c>
      <c r="D17" s="56"/>
      <c r="E17" s="188">
        <v>5000</v>
      </c>
      <c r="F17" s="132">
        <v>4000</v>
      </c>
    </row>
    <row r="18" spans="2:6" ht="14.25" thickBot="1" thickTop="1">
      <c r="B18" s="19" t="s">
        <v>264</v>
      </c>
      <c r="C18" s="57" t="s">
        <v>265</v>
      </c>
      <c r="D18" s="37">
        <v>0</v>
      </c>
      <c r="E18" s="277">
        <v>1461000</v>
      </c>
      <c r="F18" s="241">
        <f>F12+F13+F15+F16+F17</f>
        <v>1860000</v>
      </c>
    </row>
    <row r="19" spans="2:6" ht="14.25" thickBot="1" thickTop="1">
      <c r="B19" s="58" t="s">
        <v>30</v>
      </c>
      <c r="C19" s="45" t="s">
        <v>36</v>
      </c>
      <c r="D19" s="56"/>
      <c r="E19" s="188">
        <v>500</v>
      </c>
      <c r="F19" s="254">
        <v>500</v>
      </c>
    </row>
    <row r="20" spans="2:6" s="60" customFormat="1" ht="14.25" thickBot="1" thickTop="1">
      <c r="B20" s="59"/>
      <c r="C20" s="57" t="s">
        <v>102</v>
      </c>
      <c r="D20" s="37">
        <v>0</v>
      </c>
      <c r="E20" s="277">
        <v>1461500</v>
      </c>
      <c r="F20" s="241">
        <f>F18+F19</f>
        <v>1860500</v>
      </c>
    </row>
    <row r="21" spans="2:6" ht="13.5" thickTop="1">
      <c r="B21" s="61"/>
      <c r="C21" s="168" t="s">
        <v>37</v>
      </c>
      <c r="D21" s="47"/>
      <c r="E21" s="276"/>
      <c r="F21" s="254"/>
    </row>
    <row r="22" spans="2:6" ht="12.75">
      <c r="B22" s="62">
        <v>2404</v>
      </c>
      <c r="C22" s="33" t="s">
        <v>38</v>
      </c>
      <c r="D22" s="28"/>
      <c r="E22" s="188">
        <v>20000</v>
      </c>
      <c r="F22" s="132">
        <v>20000</v>
      </c>
    </row>
    <row r="23" spans="2:8" ht="12.75">
      <c r="B23" s="62">
        <v>2405</v>
      </c>
      <c r="C23" s="33" t="s">
        <v>39</v>
      </c>
      <c r="D23" s="28">
        <v>3005</v>
      </c>
      <c r="E23" s="188">
        <v>30000</v>
      </c>
      <c r="F23" s="132">
        <v>43005</v>
      </c>
      <c r="H23" s="29">
        <f>'Ф3'!H307+'Ф7,Ф8'!H286</f>
        <v>36000</v>
      </c>
    </row>
    <row r="24" spans="2:6" ht="12.75">
      <c r="B24" s="62">
        <v>2406</v>
      </c>
      <c r="C24" s="33" t="s">
        <v>40</v>
      </c>
      <c r="D24" s="28">
        <v>14000</v>
      </c>
      <c r="E24" s="188">
        <v>60000</v>
      </c>
      <c r="F24" s="132">
        <v>74000</v>
      </c>
    </row>
    <row r="25" spans="2:6" ht="12.75">
      <c r="B25" s="62">
        <v>2407</v>
      </c>
      <c r="C25" s="33" t="s">
        <v>41</v>
      </c>
      <c r="D25" s="28"/>
      <c r="E25" s="188"/>
      <c r="F25" s="254"/>
    </row>
    <row r="26" spans="2:6" ht="12.75">
      <c r="B26" s="62">
        <v>2408</v>
      </c>
      <c r="C26" s="33" t="s">
        <v>42</v>
      </c>
      <c r="D26" s="28"/>
      <c r="E26" s="188"/>
      <c r="F26" s="254"/>
    </row>
    <row r="27" spans="2:6" ht="13.5" thickBot="1">
      <c r="B27" s="63">
        <v>2409</v>
      </c>
      <c r="C27" s="48" t="s">
        <v>43</v>
      </c>
      <c r="D27" s="50"/>
      <c r="E27" s="274"/>
      <c r="F27" s="254"/>
    </row>
    <row r="28" spans="2:6" ht="14.25" thickBot="1" thickTop="1">
      <c r="B28" s="59">
        <v>2400</v>
      </c>
      <c r="C28" s="57" t="s">
        <v>44</v>
      </c>
      <c r="D28" s="74">
        <v>17005</v>
      </c>
      <c r="E28" s="277">
        <v>110000</v>
      </c>
      <c r="F28" s="241">
        <f>F22+F23+F24</f>
        <v>137005</v>
      </c>
    </row>
    <row r="29" spans="2:6" ht="13.5" thickTop="1">
      <c r="B29" s="77">
        <v>2701</v>
      </c>
      <c r="C29" s="78" t="s">
        <v>18</v>
      </c>
      <c r="D29" s="47"/>
      <c r="E29" s="188">
        <v>25000</v>
      </c>
      <c r="F29" s="132">
        <v>25000</v>
      </c>
    </row>
    <row r="30" spans="2:6" ht="12.75">
      <c r="B30" s="62">
        <v>2702</v>
      </c>
      <c r="C30" s="33" t="s">
        <v>45</v>
      </c>
      <c r="D30" s="28"/>
      <c r="E30" s="260">
        <v>2800</v>
      </c>
      <c r="F30" s="132">
        <v>2000</v>
      </c>
    </row>
    <row r="31" spans="2:6" ht="12.75">
      <c r="B31" s="62">
        <v>2704</v>
      </c>
      <c r="C31" s="33" t="s">
        <v>94</v>
      </c>
      <c r="D31" s="28"/>
      <c r="E31" s="260">
        <v>32000</v>
      </c>
      <c r="F31" s="132">
        <v>32000</v>
      </c>
    </row>
    <row r="32" spans="2:6" ht="12.75">
      <c r="B32" s="62">
        <v>2705</v>
      </c>
      <c r="C32" s="33" t="s">
        <v>95</v>
      </c>
      <c r="D32" s="28"/>
      <c r="E32" s="260">
        <v>1000</v>
      </c>
      <c r="F32" s="132">
        <v>1000</v>
      </c>
    </row>
    <row r="33" spans="2:6" ht="12.75">
      <c r="B33" s="62">
        <v>2707</v>
      </c>
      <c r="C33" s="33" t="s">
        <v>46</v>
      </c>
      <c r="D33" s="28"/>
      <c r="E33" s="260">
        <v>1240642</v>
      </c>
      <c r="F33" s="132">
        <v>1399207</v>
      </c>
    </row>
    <row r="34" spans="2:6" ht="12.75">
      <c r="B34" s="62">
        <v>2708</v>
      </c>
      <c r="C34" s="33" t="s">
        <v>47</v>
      </c>
      <c r="D34" s="28"/>
      <c r="E34" s="260"/>
      <c r="F34" s="254"/>
    </row>
    <row r="35" spans="2:6" ht="12.75">
      <c r="B35" s="62">
        <v>2710</v>
      </c>
      <c r="C35" s="33" t="s">
        <v>48</v>
      </c>
      <c r="D35" s="28"/>
      <c r="E35" s="260">
        <v>80000</v>
      </c>
      <c r="F35" s="132">
        <v>80000</v>
      </c>
    </row>
    <row r="36" spans="2:6" ht="12.75">
      <c r="B36" s="62">
        <v>2711</v>
      </c>
      <c r="C36" s="33" t="s">
        <v>49</v>
      </c>
      <c r="D36" s="28"/>
      <c r="E36" s="260">
        <v>14500</v>
      </c>
      <c r="F36" s="132">
        <v>15000</v>
      </c>
    </row>
    <row r="37" spans="2:6" ht="12.75">
      <c r="B37" s="62">
        <v>2715</v>
      </c>
      <c r="C37" s="33" t="s">
        <v>50</v>
      </c>
      <c r="D37" s="28"/>
      <c r="E37" s="188"/>
      <c r="F37" s="254"/>
    </row>
    <row r="38" spans="2:6" ht="12.75">
      <c r="B38" s="62">
        <v>2717</v>
      </c>
      <c r="C38" s="33" t="s">
        <v>51</v>
      </c>
      <c r="D38" s="28"/>
      <c r="E38" s="260"/>
      <c r="F38" s="254">
        <v>250000</v>
      </c>
    </row>
    <row r="39" spans="2:6" ht="13.5" thickBot="1">
      <c r="B39" s="63">
        <v>2729</v>
      </c>
      <c r="C39" s="48" t="s">
        <v>52</v>
      </c>
      <c r="D39" s="50"/>
      <c r="E39" s="278">
        <v>12000</v>
      </c>
      <c r="F39" s="132">
        <v>12000</v>
      </c>
    </row>
    <row r="40" spans="2:6" ht="14.25" thickBot="1" thickTop="1">
      <c r="B40" s="59">
        <v>2700</v>
      </c>
      <c r="C40" s="57" t="s">
        <v>53</v>
      </c>
      <c r="D40" s="37">
        <v>0</v>
      </c>
      <c r="E40" s="277">
        <v>1412942</v>
      </c>
      <c r="F40" s="241">
        <f>F39+F36+F35+F33+F32+F31+F30+F29</f>
        <v>1566207</v>
      </c>
    </row>
    <row r="41" spans="2:6" ht="13.5" thickTop="1">
      <c r="B41" s="77">
        <v>2802</v>
      </c>
      <c r="C41" s="78" t="s">
        <v>67</v>
      </c>
      <c r="D41" s="31"/>
      <c r="E41" s="279">
        <v>200000</v>
      </c>
      <c r="F41" s="132">
        <v>100000</v>
      </c>
    </row>
    <row r="42" spans="2:6" ht="13.5" thickBot="1">
      <c r="B42" s="166">
        <v>2809</v>
      </c>
      <c r="C42" s="42" t="s">
        <v>96</v>
      </c>
      <c r="D42" s="32"/>
      <c r="E42" s="280">
        <v>1000</v>
      </c>
      <c r="F42" s="132"/>
    </row>
    <row r="43" spans="2:8" ht="14.25" thickBot="1" thickTop="1">
      <c r="B43" s="59">
        <v>2800</v>
      </c>
      <c r="C43" s="57" t="s">
        <v>54</v>
      </c>
      <c r="D43" s="37">
        <v>0</v>
      </c>
      <c r="E43" s="277">
        <v>201000</v>
      </c>
      <c r="F43" s="241">
        <f>F41</f>
        <v>100000</v>
      </c>
      <c r="H43" s="29"/>
    </row>
    <row r="44" spans="2:6" ht="13.5" thickTop="1">
      <c r="B44" s="77">
        <v>3601</v>
      </c>
      <c r="C44" s="78" t="s">
        <v>55</v>
      </c>
      <c r="D44" s="31"/>
      <c r="E44" s="279"/>
      <c r="F44" s="254"/>
    </row>
    <row r="45" spans="2:6" ht="12.75">
      <c r="B45" s="62">
        <v>3611</v>
      </c>
      <c r="C45" s="33" t="s">
        <v>56</v>
      </c>
      <c r="D45" s="28"/>
      <c r="E45" s="188"/>
      <c r="F45" s="254"/>
    </row>
    <row r="46" spans="2:6" ht="12.75">
      <c r="B46" s="62">
        <v>3612</v>
      </c>
      <c r="C46" s="33" t="s">
        <v>14</v>
      </c>
      <c r="D46" s="28"/>
      <c r="E46" s="260"/>
      <c r="F46" s="254"/>
    </row>
    <row r="47" spans="2:6" ht="13.5" thickBot="1">
      <c r="B47" s="63">
        <v>3619</v>
      </c>
      <c r="C47" s="48" t="s">
        <v>57</v>
      </c>
      <c r="D47" s="50"/>
      <c r="E47" s="260">
        <v>5000</v>
      </c>
      <c r="F47" s="132">
        <v>16000</v>
      </c>
    </row>
    <row r="48" spans="2:6" ht="14.25" thickBot="1" thickTop="1">
      <c r="B48" s="59">
        <v>3600</v>
      </c>
      <c r="C48" s="57" t="s">
        <v>58</v>
      </c>
      <c r="D48" s="37">
        <v>0</v>
      </c>
      <c r="E48" s="277">
        <v>5000</v>
      </c>
      <c r="F48" s="241">
        <f>F47</f>
        <v>16000</v>
      </c>
    </row>
    <row r="49" spans="2:6" ht="13.5" thickTop="1">
      <c r="B49" s="61">
        <v>3701</v>
      </c>
      <c r="C49" s="53" t="s">
        <v>59</v>
      </c>
      <c r="D49" s="47"/>
      <c r="E49" s="260">
        <v>-194000</v>
      </c>
      <c r="F49" s="132">
        <v>-120000</v>
      </c>
    </row>
    <row r="50" spans="2:6" ht="13.5" thickBot="1">
      <c r="B50" s="63">
        <v>3702</v>
      </c>
      <c r="C50" s="48" t="s">
        <v>60</v>
      </c>
      <c r="D50" s="50"/>
      <c r="E50" s="188">
        <v>-8000</v>
      </c>
      <c r="F50" s="132">
        <v>-12000</v>
      </c>
    </row>
    <row r="51" spans="2:6" ht="14.25" thickBot="1" thickTop="1">
      <c r="B51" s="59">
        <v>3700</v>
      </c>
      <c r="C51" s="57" t="s">
        <v>61</v>
      </c>
      <c r="D51" s="37"/>
      <c r="E51" s="277">
        <v>-202000</v>
      </c>
      <c r="F51" s="241"/>
    </row>
    <row r="52" spans="2:6" ht="13.5" thickTop="1">
      <c r="B52" s="61">
        <v>4022</v>
      </c>
      <c r="C52" s="53" t="s">
        <v>62</v>
      </c>
      <c r="D52" s="47"/>
      <c r="E52" s="188">
        <v>5000</v>
      </c>
      <c r="F52" s="132"/>
    </row>
    <row r="53" spans="2:6" ht="12.75">
      <c r="B53" s="62">
        <v>4029</v>
      </c>
      <c r="C53" s="33" t="s">
        <v>63</v>
      </c>
      <c r="D53" s="28"/>
      <c r="E53" s="188"/>
      <c r="F53" s="254">
        <v>270300</v>
      </c>
    </row>
    <row r="54" spans="2:6" ht="12.75">
      <c r="B54" s="62">
        <v>4030</v>
      </c>
      <c r="C54" s="33" t="s">
        <v>64</v>
      </c>
      <c r="D54" s="28"/>
      <c r="E54" s="188"/>
      <c r="F54" s="254"/>
    </row>
    <row r="55" spans="2:6" ht="13.5" thickBot="1">
      <c r="B55" s="63">
        <v>4040</v>
      </c>
      <c r="C55" s="48" t="s">
        <v>65</v>
      </c>
      <c r="D55" s="50"/>
      <c r="E55" s="188">
        <v>100000</v>
      </c>
      <c r="F55" s="132">
        <v>313000</v>
      </c>
    </row>
    <row r="56" spans="2:6" ht="14.25" thickBot="1" thickTop="1">
      <c r="B56" s="59">
        <v>4000</v>
      </c>
      <c r="C56" s="57" t="s">
        <v>117</v>
      </c>
      <c r="D56" s="37"/>
      <c r="E56" s="277">
        <v>105000</v>
      </c>
      <c r="F56" s="241">
        <f>F52+F55</f>
        <v>313000</v>
      </c>
    </row>
    <row r="57" spans="2:6" ht="14.25" thickBot="1" thickTop="1">
      <c r="B57" s="59">
        <v>4100</v>
      </c>
      <c r="C57" s="57" t="s">
        <v>118</v>
      </c>
      <c r="D57" s="37"/>
      <c r="E57" s="277">
        <v>70000</v>
      </c>
      <c r="F57" s="241">
        <v>70000</v>
      </c>
    </row>
    <row r="58" spans="2:8" ht="13.5" thickTop="1">
      <c r="B58" s="61">
        <v>4501</v>
      </c>
      <c r="C58" s="53" t="s">
        <v>68</v>
      </c>
      <c r="D58" s="47"/>
      <c r="E58" s="276">
        <v>20000</v>
      </c>
      <c r="F58" s="132">
        <v>10000</v>
      </c>
      <c r="H58" s="29">
        <f>H23+H44+H48</f>
        <v>36000</v>
      </c>
    </row>
    <row r="59" spans="2:6" ht="13.5" thickBot="1">
      <c r="B59" s="63">
        <v>4503</v>
      </c>
      <c r="C59" s="48" t="s">
        <v>69</v>
      </c>
      <c r="D59" s="50"/>
      <c r="E59" s="274"/>
      <c r="F59" s="254"/>
    </row>
    <row r="60" spans="2:6" ht="15" customHeight="1" thickBot="1" thickTop="1">
      <c r="B60" s="59">
        <v>4500</v>
      </c>
      <c r="C60" s="66" t="s">
        <v>70</v>
      </c>
      <c r="D60" s="37">
        <v>0</v>
      </c>
      <c r="E60" s="277">
        <v>20000</v>
      </c>
      <c r="F60" s="241">
        <f>F58</f>
        <v>10000</v>
      </c>
    </row>
    <row r="61" spans="2:8" ht="13.5" customHeight="1" thickTop="1">
      <c r="B61" s="77">
        <v>4610</v>
      </c>
      <c r="C61" s="79" t="s">
        <v>97</v>
      </c>
      <c r="D61" s="31"/>
      <c r="E61" s="233"/>
      <c r="F61" s="254"/>
      <c r="H61" s="60"/>
    </row>
    <row r="62" spans="2:6" ht="12.75">
      <c r="B62" s="61">
        <v>4660</v>
      </c>
      <c r="C62" s="73" t="s">
        <v>72</v>
      </c>
      <c r="D62" s="47"/>
      <c r="E62" s="276"/>
      <c r="F62" s="254"/>
    </row>
    <row r="63" spans="2:6" ht="12.75">
      <c r="B63" s="61">
        <v>4670</v>
      </c>
      <c r="C63" s="53" t="s">
        <v>73</v>
      </c>
      <c r="D63" s="47"/>
      <c r="E63" s="276"/>
      <c r="F63" s="254"/>
    </row>
    <row r="64" spans="2:6" ht="13.5" customHeight="1" thickBot="1">
      <c r="B64" s="63">
        <v>4680</v>
      </c>
      <c r="C64" s="48" t="s">
        <v>74</v>
      </c>
      <c r="D64" s="50"/>
      <c r="E64" s="274"/>
      <c r="F64" s="254"/>
    </row>
    <row r="65" spans="2:6" ht="14.25" thickBot="1" thickTop="1">
      <c r="B65" s="59">
        <v>4600</v>
      </c>
      <c r="C65" s="66" t="s">
        <v>71</v>
      </c>
      <c r="D65" s="37">
        <v>0</v>
      </c>
      <c r="E65" s="275">
        <v>0</v>
      </c>
      <c r="F65" s="254"/>
    </row>
    <row r="66" spans="2:6" ht="14.25" thickBot="1" thickTop="1">
      <c r="B66" s="64"/>
      <c r="C66" s="57" t="s">
        <v>101</v>
      </c>
      <c r="D66" s="37">
        <v>0</v>
      </c>
      <c r="E66" s="277">
        <v>1721942</v>
      </c>
      <c r="F66" s="241">
        <f>F60+F57+F56+F51+F48+F43+F40+F28</f>
        <v>2212212</v>
      </c>
    </row>
    <row r="67" spans="2:6" ht="15.75" customHeight="1" thickBot="1" thickTop="1">
      <c r="B67" s="64"/>
      <c r="C67" s="66" t="s">
        <v>86</v>
      </c>
      <c r="D67" s="74">
        <v>17005</v>
      </c>
      <c r="E67" s="277">
        <f>E66+E20</f>
        <v>3183442</v>
      </c>
      <c r="F67" s="241">
        <f>F66+F20</f>
        <v>4072712</v>
      </c>
    </row>
    <row r="68" spans="2:6" ht="13.5" thickTop="1">
      <c r="B68" s="455" t="s">
        <v>87</v>
      </c>
      <c r="C68" s="456"/>
      <c r="D68" s="47"/>
      <c r="E68" s="276"/>
      <c r="F68" s="254"/>
    </row>
    <row r="69" spans="2:6" ht="12.75">
      <c r="B69" s="461" t="s">
        <v>88</v>
      </c>
      <c r="C69" s="462"/>
      <c r="D69" s="47"/>
      <c r="E69" s="276"/>
      <c r="F69" s="254"/>
    </row>
    <row r="70" spans="2:6" ht="12.75">
      <c r="B70" s="62">
        <v>3111</v>
      </c>
      <c r="C70" s="33" t="s">
        <v>119</v>
      </c>
      <c r="D70" s="47">
        <v>3136151</v>
      </c>
      <c r="E70" s="188"/>
      <c r="F70" s="254"/>
    </row>
    <row r="71" spans="2:6" ht="25.5">
      <c r="B71" s="62">
        <v>3112</v>
      </c>
      <c r="C71" s="67" t="s">
        <v>77</v>
      </c>
      <c r="D71" s="28"/>
      <c r="E71" s="188">
        <v>210400</v>
      </c>
      <c r="F71" s="132">
        <v>223900</v>
      </c>
    </row>
    <row r="72" spans="2:6" ht="12.75">
      <c r="B72" s="62">
        <v>3113</v>
      </c>
      <c r="C72" s="67" t="s">
        <v>78</v>
      </c>
      <c r="D72" s="28"/>
      <c r="E72" s="188">
        <v>180300</v>
      </c>
      <c r="F72" s="132">
        <v>180300</v>
      </c>
    </row>
    <row r="73" spans="2:6" ht="25.5">
      <c r="B73" s="62">
        <v>3118</v>
      </c>
      <c r="C73" s="67" t="s">
        <v>98</v>
      </c>
      <c r="D73" s="28"/>
      <c r="E73" s="188"/>
      <c r="F73" s="254"/>
    </row>
    <row r="74" spans="2:6" ht="12.75">
      <c r="B74" s="63">
        <v>3120</v>
      </c>
      <c r="C74" s="68" t="s">
        <v>79</v>
      </c>
      <c r="D74" s="50"/>
      <c r="E74" s="274"/>
      <c r="F74" s="254"/>
    </row>
    <row r="75" spans="2:6" ht="26.25" thickBot="1">
      <c r="B75" s="63">
        <v>3128</v>
      </c>
      <c r="C75" s="68" t="s">
        <v>80</v>
      </c>
      <c r="D75" s="50"/>
      <c r="E75" s="274"/>
      <c r="F75" s="254"/>
    </row>
    <row r="76" spans="2:6" s="60" customFormat="1" ht="27.75" customHeight="1" thickBot="1" thickTop="1">
      <c r="B76" s="59">
        <v>3100</v>
      </c>
      <c r="C76" s="66" t="s">
        <v>99</v>
      </c>
      <c r="D76" s="74">
        <f>D70</f>
        <v>3136151</v>
      </c>
      <c r="E76" s="277">
        <v>390700</v>
      </c>
      <c r="F76" s="241">
        <f>F71+F72</f>
        <v>404200</v>
      </c>
    </row>
    <row r="77" spans="2:6" ht="14.25" thickBot="1" thickTop="1">
      <c r="B77" s="170">
        <v>6101</v>
      </c>
      <c r="C77" s="171" t="s">
        <v>120</v>
      </c>
      <c r="D77" s="172"/>
      <c r="E77" s="281"/>
      <c r="F77" s="132">
        <v>10000</v>
      </c>
    </row>
    <row r="78" spans="2:6" ht="14.25" thickBot="1" thickTop="1">
      <c r="B78" s="92">
        <v>6102</v>
      </c>
      <c r="C78" s="78" t="s">
        <v>121</v>
      </c>
      <c r="D78" s="31"/>
      <c r="E78" s="233"/>
      <c r="F78" s="254">
        <v>210000</v>
      </c>
    </row>
    <row r="79" spans="2:8" ht="14.25" thickBot="1" thickTop="1">
      <c r="B79" s="70">
        <v>6100</v>
      </c>
      <c r="C79" s="57" t="s">
        <v>81</v>
      </c>
      <c r="D79" s="37">
        <v>0</v>
      </c>
      <c r="E79" s="275"/>
      <c r="F79" s="241">
        <f>F77</f>
        <v>10000</v>
      </c>
      <c r="H79" s="327"/>
    </row>
    <row r="80" spans="2:6" ht="13.5" thickTop="1">
      <c r="B80" s="92">
        <v>6201</v>
      </c>
      <c r="C80" s="78" t="s">
        <v>120</v>
      </c>
      <c r="D80" s="31"/>
      <c r="E80" s="233"/>
      <c r="F80" s="132"/>
    </row>
    <row r="81" spans="2:6" ht="13.5" thickBot="1">
      <c r="B81" s="69">
        <v>6202</v>
      </c>
      <c r="C81" s="48" t="s">
        <v>121</v>
      </c>
      <c r="D81" s="50"/>
      <c r="E81" s="274"/>
      <c r="F81" s="254"/>
    </row>
    <row r="82" spans="2:6" ht="27" customHeight="1" thickBot="1" thickTop="1">
      <c r="B82" s="70">
        <v>6200</v>
      </c>
      <c r="C82" s="66" t="s">
        <v>92</v>
      </c>
      <c r="D82" s="37"/>
      <c r="E82" s="275">
        <v>0</v>
      </c>
      <c r="F82" s="241">
        <f>F83</f>
        <v>100000</v>
      </c>
    </row>
    <row r="83" spans="2:6" ht="14.25" thickBot="1" thickTop="1">
      <c r="B83" s="72">
        <v>6201</v>
      </c>
      <c r="C83" s="65" t="s">
        <v>120</v>
      </c>
      <c r="D83" s="37"/>
      <c r="E83" s="188"/>
      <c r="F83" s="132">
        <v>100000</v>
      </c>
    </row>
    <row r="84" spans="2:6" ht="14.25" thickBot="1" thickTop="1">
      <c r="B84" s="70">
        <v>6400</v>
      </c>
      <c r="C84" s="57" t="s">
        <v>122</v>
      </c>
      <c r="D84" s="37"/>
      <c r="E84" s="275">
        <v>0</v>
      </c>
      <c r="F84" s="256"/>
    </row>
    <row r="85" spans="2:6" ht="16.5" customHeight="1" thickBot="1" thickTop="1">
      <c r="B85" s="72">
        <v>6702</v>
      </c>
      <c r="C85" s="65" t="s">
        <v>8</v>
      </c>
      <c r="D85" s="37"/>
      <c r="E85" s="275"/>
      <c r="F85" s="254"/>
    </row>
    <row r="86" spans="2:6" ht="14.25" thickBot="1" thickTop="1">
      <c r="B86" s="70">
        <v>6700</v>
      </c>
      <c r="C86" s="57" t="s">
        <v>100</v>
      </c>
      <c r="D86" s="37"/>
      <c r="E86" s="275"/>
      <c r="F86" s="254"/>
    </row>
    <row r="87" spans="2:8" ht="14.25" thickBot="1" thickTop="1">
      <c r="B87" s="72"/>
      <c r="C87" s="57" t="s">
        <v>103</v>
      </c>
      <c r="D87" s="241">
        <f>D76+D82+D79</f>
        <v>3136151</v>
      </c>
      <c r="E87" s="277">
        <v>390700</v>
      </c>
      <c r="F87" s="241">
        <f>F76+F82+F79</f>
        <v>514200</v>
      </c>
      <c r="H87" s="60"/>
    </row>
    <row r="88" spans="2:6" ht="14.25" thickBot="1" thickTop="1">
      <c r="B88" s="463" t="s">
        <v>90</v>
      </c>
      <c r="C88" s="464"/>
      <c r="D88" s="37"/>
      <c r="E88" s="275"/>
      <c r="F88" s="254"/>
    </row>
    <row r="89" spans="2:6" ht="14.25" thickBot="1" thickTop="1">
      <c r="B89" s="70">
        <v>7600</v>
      </c>
      <c r="C89" s="169" t="s">
        <v>91</v>
      </c>
      <c r="D89" s="37"/>
      <c r="E89" s="275">
        <v>-200000</v>
      </c>
      <c r="F89" s="132"/>
    </row>
    <row r="90" spans="2:6" ht="14.25" thickBot="1" thickTop="1">
      <c r="B90" s="72"/>
      <c r="C90" s="57" t="s">
        <v>104</v>
      </c>
      <c r="D90" s="37"/>
      <c r="E90" s="275">
        <v>-200000</v>
      </c>
      <c r="F90" s="132"/>
    </row>
    <row r="91" spans="2:6" ht="14.25" thickBot="1" thickTop="1">
      <c r="B91" s="72"/>
      <c r="C91" s="57" t="s">
        <v>93</v>
      </c>
      <c r="D91" s="241">
        <f>D87+D90</f>
        <v>3136151</v>
      </c>
      <c r="E91" s="277">
        <v>190700</v>
      </c>
      <c r="F91" s="241">
        <f>F87+F90</f>
        <v>514200</v>
      </c>
    </row>
    <row r="92" spans="2:6" ht="14.25" thickBot="1" thickTop="1">
      <c r="B92" s="72"/>
      <c r="C92" s="57" t="s">
        <v>66</v>
      </c>
      <c r="D92" s="74">
        <f>D76+D67</f>
        <v>3153156</v>
      </c>
      <c r="E92" s="277">
        <f>E91+E67</f>
        <v>3374142</v>
      </c>
      <c r="F92" s="241">
        <f>F91+F67</f>
        <v>4586912</v>
      </c>
    </row>
    <row r="93" spans="2:6" ht="14.25" thickBot="1" thickTop="1">
      <c r="B93" s="459" t="s">
        <v>0</v>
      </c>
      <c r="C93" s="460"/>
      <c r="D93" s="37">
        <v>-122564</v>
      </c>
      <c r="E93" s="275">
        <v>-403843</v>
      </c>
      <c r="F93" s="132">
        <v>77500</v>
      </c>
    </row>
    <row r="94" spans="2:6" ht="14.25" thickBot="1" thickTop="1">
      <c r="B94" s="453" t="s">
        <v>105</v>
      </c>
      <c r="C94" s="454"/>
      <c r="D94" s="56"/>
      <c r="E94" s="282">
        <v>-403843</v>
      </c>
      <c r="F94" s="132"/>
    </row>
    <row r="95" spans="2:6" ht="26.25" thickTop="1">
      <c r="B95" s="92">
        <v>7001</v>
      </c>
      <c r="C95" s="79" t="s">
        <v>82</v>
      </c>
      <c r="D95" s="31"/>
      <c r="E95" s="233"/>
      <c r="F95" s="254"/>
    </row>
    <row r="96" spans="2:6" ht="26.25" thickBot="1">
      <c r="B96" s="43">
        <v>7010</v>
      </c>
      <c r="C96" s="67" t="s">
        <v>11</v>
      </c>
      <c r="D96" s="28"/>
      <c r="E96" s="188"/>
      <c r="F96" s="254"/>
    </row>
    <row r="97" spans="2:6" ht="14.25" thickBot="1" thickTop="1">
      <c r="B97" s="70">
        <v>7000</v>
      </c>
      <c r="C97" s="57" t="s">
        <v>106</v>
      </c>
      <c r="D97" s="37"/>
      <c r="E97" s="275">
        <v>0</v>
      </c>
      <c r="F97" s="254"/>
    </row>
    <row r="98" spans="2:6" ht="13.5" thickTop="1">
      <c r="B98" s="43">
        <v>8312</v>
      </c>
      <c r="C98" s="67" t="s">
        <v>15</v>
      </c>
      <c r="D98" s="28"/>
      <c r="E98" s="188"/>
      <c r="F98" s="254"/>
    </row>
    <row r="99" spans="2:6" ht="12.75">
      <c r="B99" s="69">
        <v>8322</v>
      </c>
      <c r="C99" s="68" t="s">
        <v>107</v>
      </c>
      <c r="D99" s="50"/>
      <c r="E99" s="274"/>
      <c r="F99" s="254"/>
    </row>
    <row r="100" spans="2:6" ht="12.75">
      <c r="B100" s="43">
        <v>8371</v>
      </c>
      <c r="C100" s="67" t="s">
        <v>108</v>
      </c>
      <c r="D100" s="28"/>
      <c r="E100" s="188"/>
      <c r="F100" s="254"/>
    </row>
    <row r="101" spans="2:6" ht="12.75">
      <c r="B101" s="43">
        <v>8372</v>
      </c>
      <c r="C101" s="67" t="s">
        <v>109</v>
      </c>
      <c r="D101" s="28"/>
      <c r="E101" s="188"/>
      <c r="F101" s="254"/>
    </row>
    <row r="102" spans="2:6" ht="12.75">
      <c r="B102" s="43">
        <v>8381</v>
      </c>
      <c r="C102" s="67" t="s">
        <v>293</v>
      </c>
      <c r="D102" s="28"/>
      <c r="E102" s="188"/>
      <c r="F102" s="254"/>
    </row>
    <row r="103" spans="2:6" ht="13.5" thickBot="1">
      <c r="B103" s="41">
        <v>8382</v>
      </c>
      <c r="C103" s="152" t="s">
        <v>110</v>
      </c>
      <c r="D103" s="32"/>
      <c r="E103" s="283"/>
      <c r="F103" s="254"/>
    </row>
    <row r="104" spans="2:6" ht="14.25" thickBot="1" thickTop="1">
      <c r="B104" s="70">
        <v>8300</v>
      </c>
      <c r="C104" s="66" t="s">
        <v>111</v>
      </c>
      <c r="D104" s="37"/>
      <c r="E104" s="275"/>
      <c r="F104" s="254"/>
    </row>
    <row r="105" spans="2:6" ht="28.5" customHeight="1" thickBot="1" thickTop="1">
      <c r="B105" s="72">
        <v>8803</v>
      </c>
      <c r="C105" s="169" t="s">
        <v>83</v>
      </c>
      <c r="D105" s="37"/>
      <c r="E105" s="275"/>
      <c r="F105" s="254"/>
    </row>
    <row r="106" spans="2:6" ht="27" thickBot="1" thickTop="1">
      <c r="B106" s="70">
        <v>8800</v>
      </c>
      <c r="C106" s="66" t="s">
        <v>112</v>
      </c>
      <c r="D106" s="37"/>
      <c r="E106" s="275"/>
      <c r="F106" s="254"/>
    </row>
    <row r="107" spans="2:6" ht="13.5" thickTop="1">
      <c r="B107" s="71">
        <v>9310</v>
      </c>
      <c r="C107" s="53" t="s">
        <v>13</v>
      </c>
      <c r="D107" s="47"/>
      <c r="E107" s="276"/>
      <c r="F107" s="254"/>
    </row>
    <row r="108" spans="2:6" ht="24.75" customHeight="1">
      <c r="B108" s="69">
        <v>9336</v>
      </c>
      <c r="C108" s="68" t="s">
        <v>206</v>
      </c>
      <c r="D108" s="50"/>
      <c r="E108" s="274"/>
      <c r="F108" s="254"/>
    </row>
    <row r="109" spans="2:6" ht="24.75" customHeight="1">
      <c r="B109" s="69">
        <v>9337</v>
      </c>
      <c r="C109" s="68" t="s">
        <v>207</v>
      </c>
      <c r="D109" s="50"/>
      <c r="E109" s="274"/>
      <c r="F109" s="254"/>
    </row>
    <row r="110" spans="2:6" ht="12" customHeight="1">
      <c r="B110" s="69">
        <v>9338</v>
      </c>
      <c r="C110" s="48" t="s">
        <v>9</v>
      </c>
      <c r="D110" s="50"/>
      <c r="E110" s="274"/>
      <c r="F110" s="132"/>
    </row>
    <row r="111" spans="2:6" ht="13.5" thickBot="1">
      <c r="B111" s="69">
        <v>9339</v>
      </c>
      <c r="C111" s="48" t="s">
        <v>10</v>
      </c>
      <c r="D111" s="50"/>
      <c r="E111" s="274">
        <v>103296</v>
      </c>
      <c r="F111" s="132"/>
    </row>
    <row r="112" spans="2:6" ht="14.25" thickBot="1" thickTop="1">
      <c r="B112" s="70">
        <v>9300</v>
      </c>
      <c r="C112" s="57" t="s">
        <v>113</v>
      </c>
      <c r="D112" s="37"/>
      <c r="E112" s="275">
        <v>103296</v>
      </c>
      <c r="F112" s="241"/>
    </row>
    <row r="113" spans="2:6" ht="13.5" thickTop="1">
      <c r="B113" s="71">
        <v>9501</v>
      </c>
      <c r="C113" s="53" t="s">
        <v>114</v>
      </c>
      <c r="D113" s="47">
        <v>188323</v>
      </c>
      <c r="E113" s="276">
        <v>318925</v>
      </c>
      <c r="F113" s="132">
        <v>191344</v>
      </c>
    </row>
    <row r="114" spans="2:6" ht="12.75">
      <c r="B114" s="43">
        <v>9502</v>
      </c>
      <c r="C114" s="67" t="s">
        <v>123</v>
      </c>
      <c r="D114" s="28">
        <v>496</v>
      </c>
      <c r="E114" s="188"/>
      <c r="F114" s="254"/>
    </row>
    <row r="115" spans="2:6" ht="12.75">
      <c r="B115" s="43">
        <v>9507</v>
      </c>
      <c r="C115" s="33" t="s">
        <v>115</v>
      </c>
      <c r="D115" s="28">
        <v>-65759</v>
      </c>
      <c r="E115" s="188">
        <v>-18378</v>
      </c>
      <c r="F115" s="132">
        <v>-123265</v>
      </c>
    </row>
    <row r="116" spans="2:6" ht="26.25" thickBot="1">
      <c r="B116" s="69">
        <v>9508</v>
      </c>
      <c r="C116" s="68" t="s">
        <v>116</v>
      </c>
      <c r="D116" s="50">
        <v>-496</v>
      </c>
      <c r="E116" s="274"/>
      <c r="F116" s="254"/>
    </row>
    <row r="117" spans="2:6" ht="14.25" thickBot="1" thickTop="1">
      <c r="B117" s="70">
        <v>9500</v>
      </c>
      <c r="C117" s="57" t="s">
        <v>124</v>
      </c>
      <c r="D117" s="37">
        <f>D113+D114+D115+D116</f>
        <v>122564</v>
      </c>
      <c r="E117" s="275">
        <v>403843</v>
      </c>
      <c r="F117" s="37">
        <f>F113+F114+F115+F116</f>
        <v>68079</v>
      </c>
    </row>
    <row r="118" spans="2:6" ht="14.25" thickBot="1" thickTop="1">
      <c r="B118" s="72"/>
      <c r="C118" s="57" t="s">
        <v>84</v>
      </c>
      <c r="D118" s="37">
        <f>D117</f>
        <v>122564</v>
      </c>
      <c r="E118" s="275">
        <v>403843</v>
      </c>
      <c r="F118" s="132">
        <f>F117</f>
        <v>68079</v>
      </c>
    </row>
    <row r="119" spans="2:8" ht="14.25" customHeight="1" thickBot="1" thickTop="1">
      <c r="B119" s="72"/>
      <c r="C119" s="173" t="s">
        <v>125</v>
      </c>
      <c r="D119" s="74">
        <f>D92+D117</f>
        <v>3275720</v>
      </c>
      <c r="E119" s="277">
        <f>E118+E92</f>
        <v>3777985</v>
      </c>
      <c r="F119" s="74">
        <f>F92+F117</f>
        <v>4654991</v>
      </c>
      <c r="H119" s="60"/>
    </row>
    <row r="120" ht="13.5" thickTop="1"/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spans="4:5" ht="12.75">
      <c r="D125" s="29"/>
      <c r="E125" s="29"/>
    </row>
    <row r="126" ht="12.75">
      <c r="D126" s="29"/>
    </row>
    <row r="127" spans="4:6" ht="12.75">
      <c r="D127" s="29"/>
      <c r="E127" s="29"/>
      <c r="F127" s="23">
        <v>71736</v>
      </c>
    </row>
    <row r="128" ht="12.75">
      <c r="D128" s="29"/>
    </row>
    <row r="129" spans="4:5" ht="12.75">
      <c r="D129" s="29"/>
      <c r="E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C134" s="98"/>
    </row>
    <row r="135" ht="12.75">
      <c r="C135" s="98"/>
    </row>
    <row r="137" spans="3:5" ht="12.75">
      <c r="C137" s="131"/>
      <c r="E137" s="29"/>
    </row>
    <row r="138" spans="3:5" ht="12.75">
      <c r="C138" s="98"/>
      <c r="D138" s="29"/>
      <c r="E138" s="29"/>
    </row>
    <row r="139" ht="12.75">
      <c r="E139" s="29"/>
    </row>
    <row r="141" spans="3:5" ht="12.75">
      <c r="C141" s="98"/>
      <c r="D141" s="117"/>
      <c r="E141" s="117"/>
    </row>
    <row r="170" ht="12.75">
      <c r="H170" s="23">
        <v>15000</v>
      </c>
    </row>
    <row r="172" ht="12.75">
      <c r="H172" s="23">
        <v>21000</v>
      </c>
    </row>
    <row r="198" ht="12.75">
      <c r="F198" s="23">
        <v>35000</v>
      </c>
    </row>
    <row r="199" ht="12.75">
      <c r="F199" s="60">
        <v>109731</v>
      </c>
    </row>
    <row r="202" ht="12.75">
      <c r="F202" s="23">
        <f>F198+F175+F170+F168+F199</f>
        <v>144731</v>
      </c>
    </row>
    <row r="313" ht="12.75">
      <c r="H313" s="23">
        <f>H286+H305+H309</f>
        <v>0</v>
      </c>
    </row>
    <row r="357" ht="12.75">
      <c r="F357" s="23">
        <v>86000</v>
      </c>
    </row>
    <row r="362" ht="12.75">
      <c r="F362" s="23">
        <f>F329+F331+F332+F357</f>
        <v>86000</v>
      </c>
    </row>
  </sheetData>
  <sheetProtection/>
  <mergeCells count="11">
    <mergeCell ref="B9:C9"/>
    <mergeCell ref="B6:B8"/>
    <mergeCell ref="B4:E4"/>
    <mergeCell ref="B3:E3"/>
    <mergeCell ref="D2:F2"/>
    <mergeCell ref="B94:C94"/>
    <mergeCell ref="B68:C68"/>
    <mergeCell ref="C6:C8"/>
    <mergeCell ref="B93:C93"/>
    <mergeCell ref="B69:C69"/>
    <mergeCell ref="B88:C88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P32" sqref="P32"/>
    </sheetView>
  </sheetViews>
  <sheetFormatPr defaultColWidth="10.421875" defaultRowHeight="12.75"/>
  <cols>
    <col min="1" max="16384" width="10.421875" style="96" customWidth="1"/>
  </cols>
  <sheetData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s="97" customFormat="1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printOptions horizontalCentered="1"/>
  <pageMargins left="0.15748031496062992" right="0.15748031496062992" top="0.5905511811023623" bottom="0.5905511811023623" header="0" footer="0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61"/>
  <sheetViews>
    <sheetView zoomScalePageLayoutView="0" workbookViewId="0" topLeftCell="A1">
      <selection activeCell="A4" sqref="A4:D61"/>
    </sheetView>
  </sheetViews>
  <sheetFormatPr defaultColWidth="9.140625" defaultRowHeight="12.75"/>
  <cols>
    <col min="1" max="1" width="4.421875" style="141" customWidth="1"/>
    <col min="2" max="2" width="36.8515625" style="142" customWidth="1"/>
    <col min="3" max="4" width="35.7109375" style="142" customWidth="1"/>
    <col min="5" max="16384" width="9.140625" style="142" customWidth="1"/>
  </cols>
  <sheetData>
    <row r="2" ht="15">
      <c r="A2" s="142"/>
    </row>
    <row r="3" ht="15">
      <c r="A3" s="142"/>
    </row>
    <row r="4" spans="1:4" ht="15">
      <c r="A4" s="142"/>
      <c r="D4" s="142" t="s">
        <v>526</v>
      </c>
    </row>
    <row r="5" spans="1:4" ht="15">
      <c r="A5" s="451" t="s">
        <v>408</v>
      </c>
      <c r="B5" s="521"/>
      <c r="C5" s="521"/>
      <c r="D5" s="521"/>
    </row>
    <row r="6" spans="1:4" ht="26.25" customHeight="1">
      <c r="A6" s="451" t="s">
        <v>409</v>
      </c>
      <c r="B6" s="451"/>
      <c r="C6" s="451"/>
      <c r="D6" s="451"/>
    </row>
    <row r="7" ht="19.5" customHeight="1" thickBot="1"/>
    <row r="8" spans="1:4" ht="19.5" customHeight="1" thickBot="1" thickTop="1">
      <c r="A8" s="373" t="s">
        <v>227</v>
      </c>
      <c r="B8" s="374" t="s">
        <v>410</v>
      </c>
      <c r="C8" s="374" t="s">
        <v>411</v>
      </c>
      <c r="D8" s="374" t="s">
        <v>412</v>
      </c>
    </row>
    <row r="9" spans="1:4" ht="19.5" customHeight="1" thickBot="1" thickTop="1">
      <c r="A9" s="375">
        <v>1</v>
      </c>
      <c r="B9" s="383" t="s">
        <v>413</v>
      </c>
      <c r="C9" s="376" t="s">
        <v>421</v>
      </c>
      <c r="D9" s="376" t="s">
        <v>321</v>
      </c>
    </row>
    <row r="10" spans="1:4" ht="19.5" customHeight="1" thickBot="1">
      <c r="A10" s="377">
        <f aca="true" t="shared" si="0" ref="A10:A39">A9+1</f>
        <v>2</v>
      </c>
      <c r="B10" s="384" t="s">
        <v>414</v>
      </c>
      <c r="C10" s="376" t="s">
        <v>421</v>
      </c>
      <c r="D10" s="376" t="s">
        <v>321</v>
      </c>
    </row>
    <row r="11" spans="1:4" ht="19.5" customHeight="1" thickBot="1">
      <c r="A11" s="377">
        <f t="shared" si="0"/>
        <v>3</v>
      </c>
      <c r="B11" s="384" t="s">
        <v>415</v>
      </c>
      <c r="C11" s="376" t="s">
        <v>421</v>
      </c>
      <c r="D11" s="376" t="s">
        <v>321</v>
      </c>
    </row>
    <row r="12" spans="1:4" ht="19.5" customHeight="1" thickBot="1">
      <c r="A12" s="377">
        <f t="shared" si="0"/>
        <v>4</v>
      </c>
      <c r="B12" s="384" t="s">
        <v>416</v>
      </c>
      <c r="C12" s="376" t="s">
        <v>421</v>
      </c>
      <c r="D12" s="376" t="s">
        <v>321</v>
      </c>
    </row>
    <row r="13" spans="1:4" ht="19.5" customHeight="1" thickBot="1">
      <c r="A13" s="377">
        <f t="shared" si="0"/>
        <v>5</v>
      </c>
      <c r="B13" s="384" t="s">
        <v>417</v>
      </c>
      <c r="C13" s="376" t="s">
        <v>421</v>
      </c>
      <c r="D13" s="376" t="s">
        <v>321</v>
      </c>
    </row>
    <row r="14" spans="1:4" ht="19.5" customHeight="1" thickBot="1">
      <c r="A14" s="377">
        <f t="shared" si="0"/>
        <v>6</v>
      </c>
      <c r="B14" s="384" t="s">
        <v>418</v>
      </c>
      <c r="C14" s="376" t="s">
        <v>421</v>
      </c>
      <c r="D14" s="376" t="s">
        <v>321</v>
      </c>
    </row>
    <row r="15" spans="1:4" ht="19.5" customHeight="1" thickBot="1">
      <c r="A15" s="377">
        <f t="shared" si="0"/>
        <v>7</v>
      </c>
      <c r="B15" s="384" t="s">
        <v>419</v>
      </c>
      <c r="C15" s="376" t="s">
        <v>421</v>
      </c>
      <c r="D15" s="376" t="s">
        <v>321</v>
      </c>
    </row>
    <row r="16" spans="1:4" ht="19.5" customHeight="1" thickBot="1">
      <c r="A16" s="377">
        <f t="shared" si="0"/>
        <v>8</v>
      </c>
      <c r="B16" s="384" t="s">
        <v>420</v>
      </c>
      <c r="C16" s="376" t="s">
        <v>421</v>
      </c>
      <c r="D16" s="376" t="s">
        <v>321</v>
      </c>
    </row>
    <row r="17" spans="1:4" ht="19.5" customHeight="1" thickBot="1">
      <c r="A17" s="377">
        <f t="shared" si="0"/>
        <v>9</v>
      </c>
      <c r="B17" s="383" t="s">
        <v>422</v>
      </c>
      <c r="C17" s="376" t="s">
        <v>421</v>
      </c>
      <c r="D17" s="376" t="s">
        <v>321</v>
      </c>
    </row>
    <row r="18" spans="1:4" ht="19.5" customHeight="1" thickBot="1">
      <c r="A18" s="377">
        <f t="shared" si="0"/>
        <v>10</v>
      </c>
      <c r="B18" s="384" t="s">
        <v>423</v>
      </c>
      <c r="C18" s="376" t="s">
        <v>421</v>
      </c>
      <c r="D18" s="376" t="s">
        <v>321</v>
      </c>
    </row>
    <row r="19" spans="1:4" ht="19.5" customHeight="1" thickBot="1">
      <c r="A19" s="377">
        <f t="shared" si="0"/>
        <v>11</v>
      </c>
      <c r="B19" s="384" t="s">
        <v>424</v>
      </c>
      <c r="C19" s="376" t="s">
        <v>421</v>
      </c>
      <c r="D19" s="376" t="s">
        <v>321</v>
      </c>
    </row>
    <row r="20" spans="1:4" ht="19.5" customHeight="1">
      <c r="A20" s="377">
        <f t="shared" si="0"/>
        <v>12</v>
      </c>
      <c r="B20" s="378" t="s">
        <v>425</v>
      </c>
      <c r="C20" s="376" t="s">
        <v>421</v>
      </c>
      <c r="D20" s="378" t="s">
        <v>428</v>
      </c>
    </row>
    <row r="21" spans="1:4" ht="19.5" customHeight="1">
      <c r="A21" s="377">
        <f t="shared" si="0"/>
        <v>13</v>
      </c>
      <c r="B21" s="378" t="s">
        <v>426</v>
      </c>
      <c r="C21" s="376" t="s">
        <v>421</v>
      </c>
      <c r="D21" s="378" t="s">
        <v>428</v>
      </c>
    </row>
    <row r="22" spans="1:4" ht="19.5" customHeight="1">
      <c r="A22" s="377">
        <f t="shared" si="0"/>
        <v>14</v>
      </c>
      <c r="B22" s="379" t="s">
        <v>427</v>
      </c>
      <c r="C22" s="376" t="s">
        <v>421</v>
      </c>
      <c r="D22" s="378" t="s">
        <v>429</v>
      </c>
    </row>
    <row r="23" spans="1:4" ht="19.5" customHeight="1" thickBot="1">
      <c r="A23" s="377">
        <f t="shared" si="0"/>
        <v>15</v>
      </c>
      <c r="B23" s="378" t="s">
        <v>426</v>
      </c>
      <c r="C23" s="376" t="s">
        <v>421</v>
      </c>
      <c r="D23" s="378" t="s">
        <v>429</v>
      </c>
    </row>
    <row r="24" spans="1:4" ht="19.5" customHeight="1">
      <c r="A24" s="377">
        <f t="shared" si="0"/>
        <v>16</v>
      </c>
      <c r="B24" s="385" t="s">
        <v>430</v>
      </c>
      <c r="C24" s="376" t="s">
        <v>421</v>
      </c>
      <c r="D24" s="378" t="s">
        <v>466</v>
      </c>
    </row>
    <row r="25" spans="1:4" ht="19.5" customHeight="1">
      <c r="A25" s="377">
        <f t="shared" si="0"/>
        <v>17</v>
      </c>
      <c r="B25" s="386" t="s">
        <v>431</v>
      </c>
      <c r="C25" s="376" t="s">
        <v>421</v>
      </c>
      <c r="D25" s="378" t="s">
        <v>466</v>
      </c>
    </row>
    <row r="26" spans="1:4" ht="19.5" customHeight="1">
      <c r="A26" s="377">
        <f t="shared" si="0"/>
        <v>18</v>
      </c>
      <c r="B26" s="386" t="s">
        <v>432</v>
      </c>
      <c r="C26" s="376" t="s">
        <v>421</v>
      </c>
      <c r="D26" s="378" t="s">
        <v>466</v>
      </c>
    </row>
    <row r="27" spans="1:4" ht="19.5" customHeight="1">
      <c r="A27" s="377">
        <f t="shared" si="0"/>
        <v>19</v>
      </c>
      <c r="B27" s="386" t="s">
        <v>433</v>
      </c>
      <c r="C27" s="376" t="s">
        <v>421</v>
      </c>
      <c r="D27" s="378" t="s">
        <v>466</v>
      </c>
    </row>
    <row r="28" spans="1:4" ht="19.5" customHeight="1">
      <c r="A28" s="377">
        <f t="shared" si="0"/>
        <v>20</v>
      </c>
      <c r="B28" s="386" t="s">
        <v>434</v>
      </c>
      <c r="C28" s="376" t="s">
        <v>421</v>
      </c>
      <c r="D28" s="378" t="s">
        <v>466</v>
      </c>
    </row>
    <row r="29" spans="1:4" ht="19.5" customHeight="1">
      <c r="A29" s="377">
        <f t="shared" si="0"/>
        <v>21</v>
      </c>
      <c r="B29" s="386" t="s">
        <v>435</v>
      </c>
      <c r="C29" s="376" t="s">
        <v>421</v>
      </c>
      <c r="D29" s="378" t="s">
        <v>466</v>
      </c>
    </row>
    <row r="30" spans="1:4" ht="19.5" customHeight="1">
      <c r="A30" s="377">
        <f t="shared" si="0"/>
        <v>22</v>
      </c>
      <c r="B30" s="386" t="s">
        <v>436</v>
      </c>
      <c r="C30" s="376" t="s">
        <v>421</v>
      </c>
      <c r="D30" s="378" t="s">
        <v>466</v>
      </c>
    </row>
    <row r="31" spans="1:4" ht="19.5" customHeight="1">
      <c r="A31" s="377">
        <f t="shared" si="0"/>
        <v>23</v>
      </c>
      <c r="B31" s="386" t="s">
        <v>437</v>
      </c>
      <c r="C31" s="376" t="s">
        <v>421</v>
      </c>
      <c r="D31" s="378" t="s">
        <v>466</v>
      </c>
    </row>
    <row r="32" spans="1:4" ht="19.5" customHeight="1">
      <c r="A32" s="377">
        <f t="shared" si="0"/>
        <v>24</v>
      </c>
      <c r="B32" s="386" t="s">
        <v>438</v>
      </c>
      <c r="C32" s="376" t="s">
        <v>421</v>
      </c>
      <c r="D32" s="378" t="s">
        <v>466</v>
      </c>
    </row>
    <row r="33" spans="1:4" ht="19.5" customHeight="1">
      <c r="A33" s="377">
        <f t="shared" si="0"/>
        <v>25</v>
      </c>
      <c r="B33" s="386" t="s">
        <v>439</v>
      </c>
      <c r="C33" s="376" t="s">
        <v>421</v>
      </c>
      <c r="D33" s="378" t="s">
        <v>466</v>
      </c>
    </row>
    <row r="34" spans="1:4" ht="19.5" customHeight="1">
      <c r="A34" s="377">
        <f t="shared" si="0"/>
        <v>26</v>
      </c>
      <c r="B34" s="386" t="s">
        <v>440</v>
      </c>
      <c r="C34" s="376" t="s">
        <v>421</v>
      </c>
      <c r="D34" s="378" t="s">
        <v>466</v>
      </c>
    </row>
    <row r="35" spans="1:4" ht="19.5" customHeight="1">
      <c r="A35" s="377">
        <f t="shared" si="0"/>
        <v>27</v>
      </c>
      <c r="B35" s="386" t="s">
        <v>441</v>
      </c>
      <c r="C35" s="376" t="s">
        <v>421</v>
      </c>
      <c r="D35" s="378" t="s">
        <v>466</v>
      </c>
    </row>
    <row r="36" spans="1:4" ht="19.5" customHeight="1">
      <c r="A36" s="377">
        <f t="shared" si="0"/>
        <v>28</v>
      </c>
      <c r="B36" s="386" t="s">
        <v>442</v>
      </c>
      <c r="C36" s="376" t="s">
        <v>421</v>
      </c>
      <c r="D36" s="378" t="s">
        <v>466</v>
      </c>
    </row>
    <row r="37" spans="1:4" ht="19.5" customHeight="1">
      <c r="A37" s="377">
        <f t="shared" si="0"/>
        <v>29</v>
      </c>
      <c r="B37" s="386" t="s">
        <v>443</v>
      </c>
      <c r="C37" s="376" t="s">
        <v>421</v>
      </c>
      <c r="D37" s="378" t="s">
        <v>466</v>
      </c>
    </row>
    <row r="38" spans="1:4" ht="19.5" customHeight="1">
      <c r="A38" s="377">
        <f t="shared" si="0"/>
        <v>30</v>
      </c>
      <c r="B38" s="386" t="s">
        <v>444</v>
      </c>
      <c r="C38" s="376" t="s">
        <v>421</v>
      </c>
      <c r="D38" s="378" t="s">
        <v>466</v>
      </c>
    </row>
    <row r="39" spans="1:4" ht="19.5" customHeight="1">
      <c r="A39" s="380">
        <f t="shared" si="0"/>
        <v>31</v>
      </c>
      <c r="B39" s="386" t="s">
        <v>445</v>
      </c>
      <c r="C39" s="376" t="s">
        <v>421</v>
      </c>
      <c r="D39" s="378" t="s">
        <v>466</v>
      </c>
    </row>
    <row r="40" spans="1:4" ht="19.5" customHeight="1">
      <c r="A40" s="381">
        <v>32</v>
      </c>
      <c r="B40" s="386" t="s">
        <v>446</v>
      </c>
      <c r="C40" s="376" t="s">
        <v>421</v>
      </c>
      <c r="D40" s="378" t="s">
        <v>466</v>
      </c>
    </row>
    <row r="41" spans="1:4" ht="15">
      <c r="A41" s="381">
        <v>33</v>
      </c>
      <c r="B41" s="386" t="s">
        <v>447</v>
      </c>
      <c r="C41" s="376" t="s">
        <v>421</v>
      </c>
      <c r="D41" s="378" t="s">
        <v>466</v>
      </c>
    </row>
    <row r="42" spans="1:4" ht="15">
      <c r="A42" s="381">
        <v>34</v>
      </c>
      <c r="B42" s="386" t="s">
        <v>448</v>
      </c>
      <c r="C42" s="376" t="s">
        <v>421</v>
      </c>
      <c r="D42" s="378" t="s">
        <v>466</v>
      </c>
    </row>
    <row r="43" spans="1:4" ht="15">
      <c r="A43" s="381">
        <v>35</v>
      </c>
      <c r="B43" s="386" t="s">
        <v>449</v>
      </c>
      <c r="C43" s="376" t="s">
        <v>421</v>
      </c>
      <c r="D43" s="378" t="s">
        <v>466</v>
      </c>
    </row>
    <row r="44" spans="1:4" ht="15">
      <c r="A44" s="381">
        <v>36</v>
      </c>
      <c r="B44" s="386" t="s">
        <v>450</v>
      </c>
      <c r="C44" s="376" t="s">
        <v>421</v>
      </c>
      <c r="D44" s="378" t="s">
        <v>466</v>
      </c>
    </row>
    <row r="45" spans="1:4" ht="15">
      <c r="A45" s="381">
        <v>37</v>
      </c>
      <c r="B45" s="386" t="s">
        <v>451</v>
      </c>
      <c r="C45" s="376" t="s">
        <v>421</v>
      </c>
      <c r="D45" s="378" t="s">
        <v>466</v>
      </c>
    </row>
    <row r="46" spans="1:4" ht="15">
      <c r="A46" s="381">
        <v>38</v>
      </c>
      <c r="B46" s="386" t="s">
        <v>452</v>
      </c>
      <c r="C46" s="376" t="s">
        <v>421</v>
      </c>
      <c r="D46" s="378" t="s">
        <v>466</v>
      </c>
    </row>
    <row r="47" spans="1:4" ht="15">
      <c r="A47" s="382">
        <v>39</v>
      </c>
      <c r="B47" s="386" t="s">
        <v>453</v>
      </c>
      <c r="C47" s="376" t="s">
        <v>421</v>
      </c>
      <c r="D47" s="378" t="s">
        <v>466</v>
      </c>
    </row>
    <row r="48" spans="1:4" ht="15">
      <c r="A48" s="382">
        <v>40</v>
      </c>
      <c r="B48" s="386" t="s">
        <v>454</v>
      </c>
      <c r="C48" s="376" t="s">
        <v>421</v>
      </c>
      <c r="D48" s="378" t="s">
        <v>466</v>
      </c>
    </row>
    <row r="49" spans="1:4" ht="15">
      <c r="A49" s="389">
        <v>41</v>
      </c>
      <c r="B49" s="386" t="s">
        <v>455</v>
      </c>
      <c r="C49" s="376" t="s">
        <v>421</v>
      </c>
      <c r="D49" s="378" t="s">
        <v>466</v>
      </c>
    </row>
    <row r="50" spans="1:4" ht="15">
      <c r="A50" s="389">
        <v>42</v>
      </c>
      <c r="B50" s="386" t="s">
        <v>456</v>
      </c>
      <c r="C50" s="376" t="s">
        <v>421</v>
      </c>
      <c r="D50" s="378" t="s">
        <v>466</v>
      </c>
    </row>
    <row r="51" spans="1:4" ht="15">
      <c r="A51" s="389">
        <v>43</v>
      </c>
      <c r="B51" s="386" t="s">
        <v>457</v>
      </c>
      <c r="C51" s="376" t="s">
        <v>421</v>
      </c>
      <c r="D51" s="378" t="s">
        <v>466</v>
      </c>
    </row>
    <row r="52" spans="1:4" ht="15">
      <c r="A52" s="389">
        <v>44</v>
      </c>
      <c r="B52" s="386" t="s">
        <v>458</v>
      </c>
      <c r="C52" s="376" t="s">
        <v>421</v>
      </c>
      <c r="D52" s="378" t="s">
        <v>466</v>
      </c>
    </row>
    <row r="53" spans="1:4" ht="15">
      <c r="A53" s="389">
        <v>45</v>
      </c>
      <c r="B53" s="386" t="s">
        <v>459</v>
      </c>
      <c r="C53" s="376" t="s">
        <v>421</v>
      </c>
      <c r="D53" s="378" t="s">
        <v>466</v>
      </c>
    </row>
    <row r="54" spans="1:4" ht="15">
      <c r="A54" s="389">
        <v>46</v>
      </c>
      <c r="B54" s="386" t="s">
        <v>460</v>
      </c>
      <c r="C54" s="376" t="s">
        <v>421</v>
      </c>
      <c r="D54" s="378" t="s">
        <v>466</v>
      </c>
    </row>
    <row r="55" spans="1:4" ht="15">
      <c r="A55" s="389">
        <v>47</v>
      </c>
      <c r="B55" s="386" t="s">
        <v>461</v>
      </c>
      <c r="C55" s="376" t="s">
        <v>421</v>
      </c>
      <c r="D55" s="378" t="s">
        <v>466</v>
      </c>
    </row>
    <row r="56" spans="1:4" ht="15">
      <c r="A56" s="389">
        <v>48</v>
      </c>
      <c r="B56" s="387" t="s">
        <v>462</v>
      </c>
      <c r="C56" s="376" t="s">
        <v>421</v>
      </c>
      <c r="D56" s="378" t="s">
        <v>466</v>
      </c>
    </row>
    <row r="57" spans="1:4" ht="15">
      <c r="A57" s="389">
        <v>49</v>
      </c>
      <c r="B57" s="386" t="s">
        <v>463</v>
      </c>
      <c r="C57" s="376" t="s">
        <v>421</v>
      </c>
      <c r="D57" s="378" t="s">
        <v>466</v>
      </c>
    </row>
    <row r="58" spans="1:4" ht="15">
      <c r="A58" s="389">
        <v>50</v>
      </c>
      <c r="B58" s="388" t="s">
        <v>464</v>
      </c>
      <c r="C58" s="376" t="s">
        <v>421</v>
      </c>
      <c r="D58" s="378" t="s">
        <v>466</v>
      </c>
    </row>
    <row r="59" spans="1:4" ht="15">
      <c r="A59" s="389">
        <v>51</v>
      </c>
      <c r="B59" s="388" t="s">
        <v>465</v>
      </c>
      <c r="C59" s="376" t="s">
        <v>421</v>
      </c>
      <c r="D59" s="378" t="s">
        <v>466</v>
      </c>
    </row>
    <row r="60" spans="1:4" ht="15">
      <c r="A60" s="389">
        <v>52</v>
      </c>
      <c r="B60" s="388" t="s">
        <v>467</v>
      </c>
      <c r="C60" s="376" t="s">
        <v>421</v>
      </c>
      <c r="D60" s="378" t="s">
        <v>396</v>
      </c>
    </row>
    <row r="61" spans="1:4" ht="15">
      <c r="A61" s="389">
        <v>53</v>
      </c>
      <c r="B61" s="388" t="s">
        <v>468</v>
      </c>
      <c r="C61" s="376" t="s">
        <v>421</v>
      </c>
      <c r="D61" s="378" t="s">
        <v>396</v>
      </c>
    </row>
  </sheetData>
  <sheetProtection/>
  <mergeCells count="2">
    <mergeCell ref="A5:D5"/>
    <mergeCell ref="A6:D6"/>
  </mergeCells>
  <printOptions horizontalCentered="1"/>
  <pageMargins left="0.4724409448818898" right="0.4724409448818898" top="0.5905511811023623" bottom="0.3937007874015748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.7109375" style="99" customWidth="1"/>
    <col min="2" max="2" width="86.28125" style="101" customWidth="1"/>
  </cols>
  <sheetData>
    <row r="1" ht="12.75">
      <c r="B1" s="100"/>
    </row>
    <row r="2" ht="12.75">
      <c r="B2" s="89" t="s">
        <v>527</v>
      </c>
    </row>
    <row r="3" ht="13.5" thickBot="1"/>
    <row r="4" ht="20.25" customHeight="1" thickBot="1">
      <c r="B4" s="120" t="s">
        <v>3</v>
      </c>
    </row>
    <row r="5" spans="1:2" ht="19.5" customHeight="1">
      <c r="A5" s="121">
        <v>1</v>
      </c>
      <c r="B5" s="122" t="s">
        <v>395</v>
      </c>
    </row>
    <row r="6" spans="1:2" s="96" customFormat="1" ht="21" customHeight="1">
      <c r="A6" s="123">
        <v>2</v>
      </c>
      <c r="B6" s="102" t="s">
        <v>396</v>
      </c>
    </row>
    <row r="7" spans="1:2" ht="19.5" customHeight="1">
      <c r="A7" s="123">
        <f>A6+1</f>
        <v>3</v>
      </c>
      <c r="B7" s="103" t="s">
        <v>321</v>
      </c>
    </row>
    <row r="8" spans="1:2" ht="19.5" customHeight="1">
      <c r="A8" s="123">
        <f>A7+1</f>
        <v>4</v>
      </c>
      <c r="B8" s="103" t="s">
        <v>394</v>
      </c>
    </row>
    <row r="9" spans="1:2" s="96" customFormat="1" ht="19.5" customHeight="1">
      <c r="A9" s="99"/>
      <c r="B9" s="101"/>
    </row>
  </sheetData>
  <sheetProtection/>
  <printOptions horizontalCentered="1"/>
  <pageMargins left="0.7480314960629921" right="0.5511811023622047" top="0.984251968503937" bottom="0.984251968503937" header="0" footer="0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0.421875" style="124" customWidth="1"/>
    <col min="2" max="2" width="17.57421875" style="125" customWidth="1"/>
    <col min="3" max="3" width="11.57421875" style="124" customWidth="1"/>
    <col min="4" max="4" width="12.28125" style="124" customWidth="1"/>
    <col min="5" max="5" width="11.8515625" style="124" customWidth="1"/>
    <col min="6" max="6" width="9.140625" style="124" customWidth="1"/>
    <col min="7" max="7" width="10.140625" style="124" bestFit="1" customWidth="1"/>
    <col min="8" max="16384" width="9.140625" style="124" customWidth="1"/>
  </cols>
  <sheetData>
    <row r="1" ht="12.75">
      <c r="B1" s="124"/>
    </row>
    <row r="2" s="127" customFormat="1" ht="15.75"/>
    <row r="3" s="127" customFormat="1" ht="15.75" customHeight="1"/>
    <row r="4" s="127" customFormat="1" ht="15.75"/>
    <row r="5" s="127" customFormat="1" ht="15.75"/>
    <row r="6" s="127" customFormat="1" ht="16.5" customHeight="1"/>
    <row r="7" s="127" customFormat="1" ht="1.5" customHeight="1"/>
    <row r="8" s="127" customFormat="1" ht="15" customHeight="1"/>
    <row r="9" s="127" customFormat="1" ht="15.75"/>
    <row r="10" s="127" customFormat="1" ht="15.75"/>
    <row r="11" s="127" customFormat="1" ht="15.75"/>
    <row r="12" s="127" customFormat="1" ht="15.75" customHeight="1"/>
    <row r="13" s="127" customFormat="1" ht="15.75"/>
    <row r="14" s="127" customFormat="1" ht="15.75"/>
    <row r="15" s="127" customFormat="1" ht="15.75"/>
    <row r="16" s="127" customFormat="1" ht="15.75">
      <c r="B16" s="140"/>
    </row>
    <row r="17" s="127" customFormat="1" ht="15.75">
      <c r="B17" s="140"/>
    </row>
    <row r="18" s="127" customFormat="1" ht="18.75" customHeight="1"/>
    <row r="19" s="127" customFormat="1" ht="16.5" customHeight="1"/>
    <row r="20" s="127" customFormat="1" ht="17.25" customHeight="1"/>
    <row r="21" s="127" customFormat="1" ht="15.75"/>
    <row r="22" s="127" customFormat="1" ht="15.75"/>
    <row r="23" s="127" customFormat="1" ht="15.75"/>
    <row r="24" s="127" customFormat="1" ht="15.75"/>
    <row r="25" s="127" customFormat="1" ht="15.75"/>
    <row r="26" s="127" customFormat="1" ht="15.75"/>
    <row r="27" s="127" customFormat="1" ht="15.75"/>
    <row r="28" s="127" customFormat="1" ht="15.75"/>
    <row r="29" s="127" customFormat="1" ht="15.75"/>
    <row r="30" s="127" customFormat="1" ht="15.75"/>
    <row r="31" s="127" customFormat="1" ht="15.75"/>
    <row r="32" s="127" customFormat="1" ht="15.75"/>
    <row r="33" s="127" customFormat="1" ht="15.75"/>
    <row r="34" s="127" customFormat="1" ht="15.75"/>
    <row r="35" s="127" customFormat="1" ht="15.75"/>
    <row r="36" s="127" customFormat="1" ht="15.75"/>
    <row r="37" s="127" customFormat="1" ht="15.75"/>
    <row r="38" s="127" customFormat="1" ht="15.75"/>
    <row r="39" s="127" customFormat="1" ht="15.75"/>
    <row r="40" s="127" customFormat="1" ht="15.75"/>
    <row r="41" s="127" customFormat="1" ht="15.75"/>
    <row r="42" s="127" customFormat="1" ht="15.75"/>
    <row r="43" s="127" customFormat="1" ht="15.75"/>
    <row r="44" s="127" customFormat="1" ht="15.75"/>
    <row r="45" s="127" customFormat="1" ht="15.75"/>
    <row r="46" s="127" customFormat="1" ht="15.75"/>
    <row r="47" s="127" customFormat="1" ht="15.75"/>
    <row r="48" s="127" customFormat="1" ht="15.75"/>
    <row r="49" s="127" customFormat="1" ht="15.75"/>
    <row r="50" s="127" customFormat="1" ht="15.75"/>
    <row r="51" s="127" customFormat="1" ht="15.75"/>
    <row r="52" s="127" customFormat="1" ht="15.75"/>
    <row r="53" s="127" customFormat="1" ht="15.75"/>
    <row r="54" s="127" customFormat="1" ht="15.75"/>
    <row r="55" s="127" customFormat="1" ht="15.75"/>
    <row r="56" s="127" customFormat="1" ht="15.75"/>
    <row r="57" s="127" customFormat="1" ht="15.75"/>
    <row r="58" s="127" customFormat="1" ht="15.75"/>
    <row r="59" s="127" customFormat="1" ht="15.75"/>
    <row r="60" s="127" customFormat="1" ht="15.75"/>
    <row r="61" s="127" customFormat="1" ht="15.75"/>
    <row r="62" s="127" customFormat="1" ht="15.75"/>
    <row r="63" s="127" customFormat="1" ht="15.75"/>
    <row r="64" s="127" customFormat="1" ht="15.75"/>
    <row r="65" s="127" customFormat="1" ht="15.75"/>
    <row r="66" s="127" customFormat="1" ht="15.75"/>
    <row r="67" s="127" customFormat="1" ht="15.75"/>
    <row r="68" s="127" customFormat="1" ht="15.75"/>
    <row r="69" s="127" customFormat="1" ht="15.75"/>
    <row r="70" s="127" customFormat="1" ht="15.75"/>
    <row r="71" s="127" customFormat="1" ht="15.75"/>
    <row r="72" s="127" customFormat="1" ht="15.75"/>
    <row r="73" s="127" customFormat="1" ht="15.75"/>
    <row r="74" s="127" customFormat="1" ht="15.75"/>
    <row r="75" s="127" customFormat="1" ht="15.75"/>
    <row r="76" s="127" customFormat="1" ht="15.75"/>
    <row r="77" s="127" customFormat="1" ht="15.75"/>
    <row r="78" s="127" customFormat="1" ht="15.75"/>
    <row r="79" s="127" customFormat="1" ht="15.75"/>
    <row r="80" s="127" customFormat="1" ht="15.75"/>
    <row r="81" s="127" customFormat="1" ht="15.75"/>
    <row r="82" s="127" customFormat="1" ht="15.75"/>
    <row r="83" s="127" customFormat="1" ht="15.75"/>
    <row r="84" s="127" customFormat="1" ht="15.75"/>
    <row r="85" s="127" customFormat="1" ht="15.75"/>
    <row r="86" s="127" customFormat="1" ht="15.75"/>
    <row r="87" s="127" customFormat="1" ht="15.75"/>
    <row r="88" s="127" customFormat="1" ht="15.75"/>
    <row r="89" s="127" customFormat="1" ht="15.75"/>
    <row r="90" s="127" customFormat="1" ht="15.75"/>
    <row r="91" s="127" customFormat="1" ht="15.75"/>
    <row r="92" s="127" customFormat="1" ht="15.75"/>
    <row r="93" s="127" customFormat="1" ht="15.75"/>
    <row r="94" s="127" customFormat="1" ht="15.75"/>
    <row r="95" s="127" customFormat="1" ht="15.75"/>
    <row r="96" s="127" customFormat="1" ht="15.75"/>
    <row r="97" s="127" customFormat="1" ht="15.75"/>
    <row r="98" s="127" customFormat="1" ht="33.75" customHeight="1"/>
    <row r="99" s="127" customFormat="1" ht="15.75"/>
    <row r="100" s="127" customFormat="1" ht="34.5" customHeight="1"/>
    <row r="101" s="127" customFormat="1" ht="15.75"/>
    <row r="102" s="127" customFormat="1" ht="15.75"/>
    <row r="103" s="127" customFormat="1" ht="15.75"/>
    <row r="104" s="127" customFormat="1" ht="15.75"/>
    <row r="105" s="127" customFormat="1" ht="15.75"/>
    <row r="106" s="127" customFormat="1" ht="15.75"/>
    <row r="107" s="127" customFormat="1" ht="15.75"/>
    <row r="108" s="127" customFormat="1" ht="15.75"/>
    <row r="109" s="127" customFormat="1" ht="15.75">
      <c r="B109" s="128"/>
    </row>
    <row r="110" s="127" customFormat="1" ht="15.75">
      <c r="B110" s="128"/>
    </row>
    <row r="111" s="127" customFormat="1" ht="15.75">
      <c r="B111" s="128"/>
    </row>
    <row r="112" s="127" customFormat="1" ht="15.75">
      <c r="B112" s="128"/>
    </row>
    <row r="113" s="127" customFormat="1" ht="15.75">
      <c r="B113" s="128"/>
    </row>
    <row r="114" s="127" customFormat="1" ht="15.75">
      <c r="B114" s="128"/>
    </row>
    <row r="115" s="127" customFormat="1" ht="15.75">
      <c r="B115" s="128"/>
    </row>
    <row r="116" s="127" customFormat="1" ht="15.75">
      <c r="B116" s="128"/>
    </row>
    <row r="117" s="127" customFormat="1" ht="15.75">
      <c r="B117" s="128"/>
    </row>
    <row r="118" spans="2:5" s="127" customFormat="1" ht="15.75">
      <c r="B118" s="128"/>
      <c r="C118" s="140"/>
      <c r="D118" s="140"/>
      <c r="E118" s="140"/>
    </row>
    <row r="119" s="127" customFormat="1" ht="15.75">
      <c r="B119" s="128"/>
    </row>
    <row r="120" spans="2:5" s="127" customFormat="1" ht="15.75">
      <c r="B120" s="128"/>
      <c r="C120" s="140"/>
      <c r="D120" s="140"/>
      <c r="E120" s="140"/>
    </row>
    <row r="121" spans="2:5" s="127" customFormat="1" ht="15.75">
      <c r="B121" s="128"/>
      <c r="C121" s="140"/>
      <c r="D121" s="140"/>
      <c r="E121" s="140"/>
    </row>
    <row r="122" spans="2:5" s="127" customFormat="1" ht="15.75">
      <c r="B122" s="128"/>
      <c r="C122" s="140"/>
      <c r="D122" s="140"/>
      <c r="E122" s="140"/>
    </row>
    <row r="123" s="127" customFormat="1" ht="15.75">
      <c r="B123" s="128"/>
    </row>
    <row r="124" spans="2:5" s="127" customFormat="1" ht="15.75">
      <c r="B124" s="128"/>
      <c r="C124" s="140"/>
      <c r="D124" s="140"/>
      <c r="E124" s="140"/>
    </row>
    <row r="125" s="127" customFormat="1" ht="15.75">
      <c r="B125" s="128"/>
    </row>
    <row r="126" s="127" customFormat="1" ht="15.75">
      <c r="B126" s="128"/>
    </row>
    <row r="127" s="127" customFormat="1" ht="15.75">
      <c r="B127" s="128"/>
    </row>
    <row r="128" s="127" customFormat="1" ht="15.75">
      <c r="B128" s="128"/>
    </row>
    <row r="129" s="127" customFormat="1" ht="15.75">
      <c r="B129" s="128"/>
    </row>
    <row r="130" s="127" customFormat="1" ht="15.75">
      <c r="B130" s="128"/>
    </row>
    <row r="131" s="127" customFormat="1" ht="15.75">
      <c r="B131" s="128"/>
    </row>
    <row r="132" s="127" customFormat="1" ht="15.75">
      <c r="B132" s="128"/>
    </row>
    <row r="133" s="127" customFormat="1" ht="15.75">
      <c r="B133" s="128"/>
    </row>
    <row r="134" s="127" customFormat="1" ht="15.75">
      <c r="B134" s="128"/>
    </row>
    <row r="135" s="127" customFormat="1" ht="15.75">
      <c r="B135" s="128"/>
    </row>
    <row r="136" s="127" customFormat="1" ht="15.75">
      <c r="B136" s="128"/>
    </row>
    <row r="137" spans="1:5" s="127" customFormat="1" ht="15.75">
      <c r="A137" s="129"/>
      <c r="B137" s="130"/>
      <c r="C137" s="124"/>
      <c r="D137" s="124"/>
      <c r="E137" s="124"/>
    </row>
    <row r="138" spans="1:5" s="127" customFormat="1" ht="15.75">
      <c r="A138" s="129"/>
      <c r="B138" s="130"/>
      <c r="C138" s="124"/>
      <c r="D138" s="124"/>
      <c r="E138" s="124"/>
    </row>
    <row r="139" spans="1:5" s="127" customFormat="1" ht="15.75">
      <c r="A139" s="124"/>
      <c r="B139" s="125"/>
      <c r="C139" s="124"/>
      <c r="D139" s="124"/>
      <c r="E139" s="124"/>
    </row>
    <row r="140" spans="1:5" s="127" customFormat="1" ht="15.75">
      <c r="A140" s="124"/>
      <c r="B140" s="125"/>
      <c r="C140" s="124"/>
      <c r="D140" s="124"/>
      <c r="E140" s="124"/>
    </row>
    <row r="141" spans="1:5" s="127" customFormat="1" ht="15.75">
      <c r="A141" s="124"/>
      <c r="B141" s="125"/>
      <c r="C141" s="124"/>
      <c r="D141" s="124"/>
      <c r="E141" s="124"/>
    </row>
    <row r="142" spans="1:5" s="127" customFormat="1" ht="15.75">
      <c r="A142" s="124"/>
      <c r="B142" s="125"/>
      <c r="C142" s="124"/>
      <c r="D142" s="124"/>
      <c r="E142" s="124"/>
    </row>
  </sheetData>
  <sheetProtection/>
  <printOptions horizontalCentered="1"/>
  <pageMargins left="0.4724409448818898" right="0.4724409448818898" top="0.6692913385826772" bottom="0.6299212598425197" header="0" footer="0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D77"/>
  <sheetViews>
    <sheetView zoomScale="84" zoomScaleNormal="84" zoomScalePageLayoutView="0" workbookViewId="0" topLeftCell="B1">
      <pane xSplit="2" topLeftCell="D1" activePane="topRight" state="frozen"/>
      <selection pane="topLeft" activeCell="B7" sqref="B7"/>
      <selection pane="topRight" activeCell="H22" sqref="H22"/>
    </sheetView>
  </sheetViews>
  <sheetFormatPr defaultColWidth="9.140625" defaultRowHeight="15.75" customHeight="1"/>
  <cols>
    <col min="1" max="1" width="6.00390625" style="23" customWidth="1"/>
    <col min="2" max="2" width="3.8515625" style="23" customWidth="1"/>
    <col min="3" max="3" width="103.57421875" style="191" customWidth="1"/>
    <col min="4" max="4" width="19.421875" style="29" customWidth="1"/>
    <col min="5" max="16384" width="9.140625" style="23" customWidth="1"/>
  </cols>
  <sheetData>
    <row r="1" spans="3:4" ht="15.75" customHeight="1">
      <c r="C1" s="23"/>
      <c r="D1" s="126" t="s">
        <v>528</v>
      </c>
    </row>
    <row r="2" spans="3:4" ht="15.75" customHeight="1">
      <c r="C2" s="522" t="s">
        <v>24</v>
      </c>
      <c r="D2" s="522"/>
    </row>
    <row r="3" spans="3:4" ht="15.75" customHeight="1">
      <c r="C3" s="522" t="s">
        <v>5</v>
      </c>
      <c r="D3" s="522"/>
    </row>
    <row r="4" spans="3:4" ht="15.75" customHeight="1">
      <c r="C4" s="522" t="s">
        <v>406</v>
      </c>
      <c r="D4" s="522"/>
    </row>
    <row r="5" spans="3:4" ht="15.75" customHeight="1" thickBot="1">
      <c r="C5" s="143"/>
      <c r="D5" s="143"/>
    </row>
    <row r="6" spans="3:4" ht="15.75" customHeight="1" thickBot="1" thickTop="1">
      <c r="C6" s="206" t="s">
        <v>291</v>
      </c>
      <c r="D6" s="144" t="s">
        <v>407</v>
      </c>
    </row>
    <row r="7" spans="3:4" ht="15.75" customHeight="1" thickTop="1">
      <c r="C7" s="207" t="s">
        <v>232</v>
      </c>
      <c r="D7" s="394">
        <v>174</v>
      </c>
    </row>
    <row r="8" spans="3:4" ht="15.75" customHeight="1">
      <c r="C8" s="208" t="s">
        <v>535</v>
      </c>
      <c r="D8" s="108">
        <v>3598</v>
      </c>
    </row>
    <row r="9" spans="3:4" ht="15.75" customHeight="1">
      <c r="C9" s="110" t="s">
        <v>6</v>
      </c>
      <c r="D9" s="109">
        <v>3598</v>
      </c>
    </row>
    <row r="10" spans="3:4" ht="15.75" customHeight="1" hidden="1">
      <c r="C10" s="110" t="s">
        <v>286</v>
      </c>
      <c r="D10" s="109">
        <v>0</v>
      </c>
    </row>
    <row r="11" spans="3:4" ht="15.75" customHeight="1">
      <c r="C11" s="208" t="s">
        <v>515</v>
      </c>
      <c r="D11" s="108">
        <v>59734</v>
      </c>
    </row>
    <row r="12" spans="3:4" ht="15.75" customHeight="1">
      <c r="C12" s="208" t="s">
        <v>516</v>
      </c>
      <c r="D12" s="108">
        <v>35424</v>
      </c>
    </row>
    <row r="13" spans="3:4" ht="15.75" customHeight="1">
      <c r="C13" s="110" t="s">
        <v>517</v>
      </c>
      <c r="D13" s="109">
        <v>6292</v>
      </c>
    </row>
    <row r="14" spans="3:4" ht="15.75" customHeight="1">
      <c r="C14" s="110" t="s">
        <v>518</v>
      </c>
      <c r="D14" s="109">
        <v>20144</v>
      </c>
    </row>
    <row r="15" spans="3:4" ht="15.75" customHeight="1">
      <c r="C15" s="110" t="s">
        <v>519</v>
      </c>
      <c r="D15" s="109">
        <v>8988</v>
      </c>
    </row>
    <row r="16" spans="3:4" ht="15.75" customHeight="1">
      <c r="C16" s="208" t="s">
        <v>287</v>
      </c>
      <c r="D16" s="108">
        <v>22888</v>
      </c>
    </row>
    <row r="17" spans="3:4" ht="15.75" customHeight="1">
      <c r="C17" s="110" t="s">
        <v>520</v>
      </c>
      <c r="D17" s="109">
        <v>16066</v>
      </c>
    </row>
    <row r="18" spans="3:4" ht="15.75" customHeight="1">
      <c r="C18" s="110" t="s">
        <v>521</v>
      </c>
      <c r="D18" s="109">
        <v>6822</v>
      </c>
    </row>
    <row r="19" spans="3:4" ht="15.75" customHeight="1">
      <c r="C19" s="208" t="s">
        <v>532</v>
      </c>
      <c r="D19" s="108">
        <v>124321</v>
      </c>
    </row>
    <row r="20" spans="3:4" ht="15.75" customHeight="1">
      <c r="C20" s="208" t="s">
        <v>533</v>
      </c>
      <c r="D20" s="108">
        <v>6677</v>
      </c>
    </row>
    <row r="21" spans="3:4" ht="15.75" customHeight="1">
      <c r="C21" s="208" t="s">
        <v>534</v>
      </c>
      <c r="D21" s="108">
        <v>117644</v>
      </c>
    </row>
    <row r="22" spans="3:4" ht="15.75" customHeight="1">
      <c r="C22" s="209" t="s">
        <v>522</v>
      </c>
      <c r="D22" s="145">
        <v>188323</v>
      </c>
    </row>
    <row r="23" spans="3:4" ht="15.75" customHeight="1">
      <c r="C23" s="214" t="s">
        <v>513</v>
      </c>
      <c r="D23" s="178">
        <v>187827</v>
      </c>
    </row>
    <row r="24" spans="3:4" ht="15.75" customHeight="1">
      <c r="C24" s="214" t="s">
        <v>514</v>
      </c>
      <c r="D24" s="178">
        <v>496</v>
      </c>
    </row>
    <row r="25" spans="3:4" ht="15.75" customHeight="1" thickBot="1">
      <c r="C25" s="210"/>
      <c r="D25" s="146"/>
    </row>
    <row r="26" spans="3:4" ht="15.75" customHeight="1" thickTop="1">
      <c r="C26" s="147"/>
      <c r="D26" s="147"/>
    </row>
    <row r="27" spans="3:4" ht="15.75" customHeight="1">
      <c r="C27" s="147"/>
      <c r="D27" s="148"/>
    </row>
    <row r="28" spans="3:4" ht="15.75" customHeight="1">
      <c r="C28" s="147"/>
      <c r="D28" s="148"/>
    </row>
    <row r="29" spans="3:4" ht="15.75" customHeight="1">
      <c r="C29" s="147"/>
      <c r="D29" s="148"/>
    </row>
    <row r="30" spans="3:4" ht="15.75" customHeight="1">
      <c r="C30" s="211"/>
      <c r="D30" s="148"/>
    </row>
    <row r="31" spans="3:4" ht="15.75" customHeight="1">
      <c r="C31" s="211"/>
      <c r="D31" s="148"/>
    </row>
    <row r="32" spans="3:4" ht="15.75" customHeight="1">
      <c r="C32" s="212"/>
      <c r="D32" s="148"/>
    </row>
    <row r="33" spans="3:4" ht="15.75" customHeight="1">
      <c r="C33" s="212"/>
      <c r="D33" s="148"/>
    </row>
    <row r="34" spans="3:4" ht="15.75" customHeight="1">
      <c r="C34" s="212"/>
      <c r="D34" s="148"/>
    </row>
    <row r="35" spans="3:4" ht="15.75" customHeight="1">
      <c r="C35" s="213"/>
      <c r="D35" s="148"/>
    </row>
    <row r="36" spans="3:4" ht="15.75" customHeight="1">
      <c r="C36" s="213"/>
      <c r="D36" s="148"/>
    </row>
    <row r="37" spans="3:4" ht="15.75" customHeight="1">
      <c r="C37" s="212"/>
      <c r="D37" s="148"/>
    </row>
    <row r="38" spans="3:4" ht="15.75" customHeight="1">
      <c r="C38" s="212"/>
      <c r="D38" s="148"/>
    </row>
    <row r="39" spans="3:4" ht="15.75" customHeight="1">
      <c r="C39" s="212"/>
      <c r="D39" s="148"/>
    </row>
    <row r="40" spans="3:4" ht="15.75" customHeight="1">
      <c r="C40" s="212"/>
      <c r="D40" s="148"/>
    </row>
    <row r="41" spans="3:4" ht="15.75" customHeight="1">
      <c r="C41" s="212"/>
      <c r="D41" s="148"/>
    </row>
    <row r="42" spans="3:4" ht="15.75" customHeight="1">
      <c r="C42" s="212"/>
      <c r="D42" s="148"/>
    </row>
    <row r="43" spans="3:4" ht="15.75" customHeight="1">
      <c r="C43" s="212"/>
      <c r="D43" s="148"/>
    </row>
    <row r="44" spans="3:4" ht="15.75" customHeight="1">
      <c r="C44" s="212"/>
      <c r="D44" s="148"/>
    </row>
    <row r="45" spans="3:4" ht="15.75" customHeight="1">
      <c r="C45" s="212"/>
      <c r="D45" s="148"/>
    </row>
    <row r="46" spans="3:4" ht="15.75" customHeight="1">
      <c r="C46" s="212"/>
      <c r="D46" s="148"/>
    </row>
    <row r="47" spans="3:4" ht="15.75" customHeight="1">
      <c r="C47" s="212"/>
      <c r="D47" s="148"/>
    </row>
    <row r="48" spans="3:4" ht="15.75" customHeight="1">
      <c r="C48" s="212"/>
      <c r="D48" s="148"/>
    </row>
    <row r="49" spans="3:4" ht="15.75" customHeight="1">
      <c r="C49" s="212"/>
      <c r="D49" s="148"/>
    </row>
    <row r="50" spans="3:4" ht="15.75" customHeight="1">
      <c r="C50" s="212"/>
      <c r="D50" s="148"/>
    </row>
    <row r="51" spans="3:4" ht="15.75" customHeight="1">
      <c r="C51" s="212"/>
      <c r="D51" s="148"/>
    </row>
    <row r="52" spans="3:4" ht="15.75" customHeight="1">
      <c r="C52" s="212"/>
      <c r="D52" s="148"/>
    </row>
    <row r="53" spans="3:4" ht="15.75" customHeight="1">
      <c r="C53" s="212"/>
      <c r="D53" s="148"/>
    </row>
    <row r="54" spans="3:4" ht="15.75" customHeight="1">
      <c r="C54" s="212"/>
      <c r="D54" s="148"/>
    </row>
    <row r="55" spans="3:4" ht="15.75" customHeight="1">
      <c r="C55" s="212"/>
      <c r="D55" s="148"/>
    </row>
    <row r="56" spans="3:4" ht="15.75" customHeight="1">
      <c r="C56" s="212"/>
      <c r="D56" s="148"/>
    </row>
    <row r="57" spans="3:4" ht="15.75" customHeight="1">
      <c r="C57" s="212"/>
      <c r="D57" s="148"/>
    </row>
    <row r="58" spans="3:4" ht="15.75" customHeight="1">
      <c r="C58" s="212"/>
      <c r="D58" s="148"/>
    </row>
    <row r="59" spans="3:4" ht="15.75" customHeight="1">
      <c r="C59" s="212"/>
      <c r="D59" s="148"/>
    </row>
    <row r="60" spans="3:4" ht="15.75" customHeight="1">
      <c r="C60" s="212"/>
      <c r="D60" s="148"/>
    </row>
    <row r="61" spans="3:4" ht="15.75" customHeight="1">
      <c r="C61" s="212"/>
      <c r="D61" s="148"/>
    </row>
    <row r="62" spans="3:4" ht="15.75" customHeight="1">
      <c r="C62" s="212"/>
      <c r="D62" s="148"/>
    </row>
    <row r="63" spans="3:4" ht="15.75" customHeight="1">
      <c r="C63" s="212"/>
      <c r="D63" s="148"/>
    </row>
    <row r="64" spans="3:4" ht="15.75" customHeight="1">
      <c r="C64" s="212"/>
      <c r="D64" s="148"/>
    </row>
    <row r="65" spans="3:4" ht="15.75" customHeight="1">
      <c r="C65" s="212"/>
      <c r="D65" s="148"/>
    </row>
    <row r="66" spans="3:4" ht="15.75" customHeight="1">
      <c r="C66" s="212"/>
      <c r="D66" s="148"/>
    </row>
    <row r="67" spans="3:4" ht="15.75" customHeight="1">
      <c r="C67" s="212"/>
      <c r="D67" s="148"/>
    </row>
    <row r="68" spans="3:4" ht="15.75" customHeight="1">
      <c r="C68" s="212"/>
      <c r="D68" s="148"/>
    </row>
    <row r="69" spans="3:4" ht="15.75" customHeight="1">
      <c r="C69" s="212"/>
      <c r="D69" s="148"/>
    </row>
    <row r="70" spans="3:4" ht="15.75" customHeight="1">
      <c r="C70" s="212"/>
      <c r="D70" s="148"/>
    </row>
    <row r="71" spans="3:4" ht="15.75" customHeight="1">
      <c r="C71" s="212"/>
      <c r="D71" s="148"/>
    </row>
    <row r="72" spans="3:4" ht="15.75" customHeight="1">
      <c r="C72" s="212"/>
      <c r="D72" s="148"/>
    </row>
    <row r="73" spans="3:4" ht="15.75" customHeight="1">
      <c r="C73" s="212"/>
      <c r="D73" s="148"/>
    </row>
    <row r="74" spans="3:4" ht="15.75" customHeight="1">
      <c r="C74" s="212"/>
      <c r="D74" s="148"/>
    </row>
    <row r="75" spans="3:4" ht="15.75" customHeight="1">
      <c r="C75" s="212"/>
      <c r="D75" s="148"/>
    </row>
    <row r="76" spans="3:4" ht="15.75" customHeight="1">
      <c r="C76" s="212"/>
      <c r="D76" s="148"/>
    </row>
    <row r="77" spans="3:4" ht="15.75" customHeight="1">
      <c r="C77" s="212"/>
      <c r="D77" s="148"/>
    </row>
  </sheetData>
  <sheetProtection/>
  <mergeCells count="3">
    <mergeCell ref="C2:D2"/>
    <mergeCell ref="C3:D3"/>
    <mergeCell ref="C4:D4"/>
  </mergeCells>
  <printOptions horizontalCentered="1"/>
  <pageMargins left="0.35433070866141736" right="0.15748031496062992" top="0.3937007874015748" bottom="0.3937007874015748" header="0" footer="0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82.8515625" style="147" customWidth="1"/>
    <col min="2" max="2" width="17.421875" style="147" customWidth="1"/>
    <col min="3" max="3" width="11.57421875" style="147" customWidth="1"/>
    <col min="4" max="4" width="10.28125" style="147" bestFit="1" customWidth="1"/>
    <col min="5" max="16384" width="9.140625" style="147" customWidth="1"/>
  </cols>
  <sheetData>
    <row r="2" ht="15.75">
      <c r="B2" s="215" t="s">
        <v>529</v>
      </c>
    </row>
    <row r="3" spans="1:2" ht="15.75">
      <c r="A3" s="522" t="s">
        <v>24</v>
      </c>
      <c r="B3" s="522"/>
    </row>
    <row r="4" spans="1:2" ht="15.75">
      <c r="A4" s="523" t="s">
        <v>484</v>
      </c>
      <c r="B4" s="523"/>
    </row>
    <row r="5" spans="1:2" ht="16.5" thickBot="1">
      <c r="A5" s="143"/>
      <c r="B5" s="148"/>
    </row>
    <row r="6" spans="1:2" ht="16.5" customHeight="1" thickBot="1" thickTop="1">
      <c r="A6" s="206" t="s">
        <v>291</v>
      </c>
      <c r="B6" s="144" t="s">
        <v>536</v>
      </c>
    </row>
    <row r="7" spans="1:2" ht="15" customHeight="1" thickBot="1" thickTop="1">
      <c r="A7" s="216" t="s">
        <v>232</v>
      </c>
      <c r="B7" s="273">
        <v>87032</v>
      </c>
    </row>
    <row r="8" spans="1:2" ht="15" customHeight="1" thickBot="1" thickTop="1">
      <c r="A8" s="216" t="s">
        <v>336</v>
      </c>
      <c r="B8" s="272">
        <v>87032</v>
      </c>
    </row>
    <row r="9" spans="1:2" ht="15" customHeight="1" thickBot="1" thickTop="1">
      <c r="A9" s="216" t="s">
        <v>237</v>
      </c>
      <c r="B9" s="395">
        <v>30973</v>
      </c>
    </row>
    <row r="10" spans="1:2" ht="15" customHeight="1" thickTop="1">
      <c r="A10" s="216" t="s">
        <v>336</v>
      </c>
      <c r="B10" s="272">
        <v>30973</v>
      </c>
    </row>
    <row r="11" spans="1:2" ht="15" customHeight="1">
      <c r="A11" s="208" t="s">
        <v>537</v>
      </c>
      <c r="B11" s="395">
        <v>37238</v>
      </c>
    </row>
    <row r="12" spans="1:2" ht="15" customHeight="1">
      <c r="A12" s="271" t="s">
        <v>336</v>
      </c>
      <c r="B12" s="272">
        <v>37238</v>
      </c>
    </row>
    <row r="13" spans="1:2" ht="15" customHeight="1">
      <c r="A13" s="396" t="s">
        <v>538</v>
      </c>
      <c r="B13" s="395">
        <v>36101</v>
      </c>
    </row>
    <row r="14" spans="1:2" ht="15" customHeight="1">
      <c r="A14" s="271" t="s">
        <v>336</v>
      </c>
      <c r="B14" s="272">
        <v>36101</v>
      </c>
    </row>
    <row r="15" spans="1:2" ht="15" customHeight="1">
      <c r="A15" s="271"/>
      <c r="B15" s="272"/>
    </row>
    <row r="16" spans="1:2" ht="15" customHeight="1">
      <c r="A16" s="271"/>
      <c r="B16" s="272"/>
    </row>
    <row r="17" spans="1:2" ht="15" customHeight="1">
      <c r="A17" s="271"/>
      <c r="B17" s="272"/>
    </row>
    <row r="18" spans="1:2" ht="18.75" customHeight="1">
      <c r="A18" s="218" t="s">
        <v>530</v>
      </c>
      <c r="B18" s="219">
        <f>B13+B11+B9+B7</f>
        <v>191344</v>
      </c>
    </row>
    <row r="19" spans="1:2" ht="18.75" customHeight="1">
      <c r="A19" s="218" t="s">
        <v>531</v>
      </c>
      <c r="B19" s="217">
        <v>191344</v>
      </c>
    </row>
    <row r="20" spans="1:2" ht="16.5" thickBot="1">
      <c r="A20" s="220"/>
      <c r="B20" s="221"/>
    </row>
    <row r="21" ht="16.5" thickTop="1"/>
  </sheetData>
  <sheetProtection/>
  <mergeCells count="2">
    <mergeCell ref="A4:B4"/>
    <mergeCell ref="A3:B3"/>
  </mergeCells>
  <printOptions horizontalCentered="1"/>
  <pageMargins left="0.35433070866141736" right="0.3937007874015748" top="0.984251968503937" bottom="0.984251968503937" header="0" footer="0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">
      <selection activeCell="Q31" sqref="Q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2"/>
  <sheetViews>
    <sheetView tabSelected="1" zoomScale="85" zoomScaleNormal="85" zoomScalePageLayoutView="0" workbookViewId="0" topLeftCell="A13">
      <selection activeCell="H302" sqref="H302"/>
    </sheetView>
  </sheetViews>
  <sheetFormatPr defaultColWidth="9.140625" defaultRowHeight="12.75"/>
  <cols>
    <col min="1" max="1" width="9.57421875" style="1" customWidth="1"/>
    <col min="2" max="2" width="50.140625" style="1" customWidth="1"/>
    <col min="3" max="3" width="26.28125" style="23" customWidth="1"/>
    <col min="4" max="4" width="0.71875" style="23" hidden="1" customWidth="1"/>
    <col min="5" max="5" width="23.57421875" style="23" customWidth="1"/>
    <col min="6" max="6" width="17.00390625" style="1" customWidth="1"/>
    <col min="7" max="7" width="13.7109375" style="1" customWidth="1"/>
    <col min="8" max="8" width="18.421875" style="1" customWidth="1"/>
    <col min="9" max="9" width="9.28125" style="1" bestFit="1" customWidth="1"/>
    <col min="10" max="16384" width="9.140625" style="1" customWidth="1"/>
  </cols>
  <sheetData>
    <row r="1" spans="7:8" ht="12.75">
      <c r="G1" s="467" t="s">
        <v>487</v>
      </c>
      <c r="H1" s="467"/>
    </row>
    <row r="2" spans="1:7" ht="15">
      <c r="A2" s="470" t="s">
        <v>24</v>
      </c>
      <c r="B2" s="470"/>
      <c r="C2" s="470"/>
      <c r="D2" s="470"/>
      <c r="E2" s="470"/>
      <c r="F2" s="470"/>
      <c r="G2" s="318"/>
    </row>
    <row r="3" spans="1:7" ht="15">
      <c r="A3" s="470" t="s">
        <v>483</v>
      </c>
      <c r="B3" s="470"/>
      <c r="C3" s="470"/>
      <c r="D3" s="470"/>
      <c r="E3" s="470"/>
      <c r="F3" s="470"/>
      <c r="G3" s="318"/>
    </row>
    <row r="4" spans="6:7" ht="12.75">
      <c r="F4" s="23"/>
      <c r="G4" s="23"/>
    </row>
    <row r="5" spans="6:8" ht="13.5" customHeight="1" thickBot="1">
      <c r="F5" s="23"/>
      <c r="G5" s="23"/>
      <c r="H5" s="23"/>
    </row>
    <row r="6" spans="1:8" ht="13.5" thickTop="1">
      <c r="A6" s="471" t="s">
        <v>20</v>
      </c>
      <c r="B6" s="471" t="s">
        <v>21</v>
      </c>
      <c r="C6" s="468" t="s">
        <v>22</v>
      </c>
      <c r="D6" s="469"/>
      <c r="E6" s="468" t="s">
        <v>23</v>
      </c>
      <c r="F6" s="469"/>
      <c r="G6" s="468" t="s">
        <v>12</v>
      </c>
      <c r="H6" s="469"/>
    </row>
    <row r="7" spans="1:8" ht="12.75">
      <c r="A7" s="472"/>
      <c r="B7" s="472"/>
      <c r="C7" s="157" t="s">
        <v>226</v>
      </c>
      <c r="D7" s="49" t="s">
        <v>226</v>
      </c>
      <c r="E7" s="157" t="s">
        <v>226</v>
      </c>
      <c r="F7" s="49" t="s">
        <v>226</v>
      </c>
      <c r="G7" s="157" t="s">
        <v>226</v>
      </c>
      <c r="H7" s="49" t="s">
        <v>226</v>
      </c>
    </row>
    <row r="8" spans="1:8" ht="13.5" thickBot="1">
      <c r="A8" s="473"/>
      <c r="B8" s="473"/>
      <c r="C8" s="159" t="s">
        <v>363</v>
      </c>
      <c r="D8" s="158" t="s">
        <v>363</v>
      </c>
      <c r="E8" s="159"/>
      <c r="F8" s="158" t="s">
        <v>363</v>
      </c>
      <c r="G8" s="159" t="s">
        <v>1</v>
      </c>
      <c r="H8" s="158" t="s">
        <v>363</v>
      </c>
    </row>
    <row r="9" spans="1:8" ht="13.5" thickTop="1">
      <c r="A9" s="351" t="s">
        <v>126</v>
      </c>
      <c r="B9" s="3" t="s">
        <v>128</v>
      </c>
      <c r="C9" s="247">
        <f>'Ф1,Ф2'!G7+'Ф1,Ф2'!G260+'Ф3'!D295+'Ф4,Ф5'!D475+'Ф4,Ф5'!D185+'Ф7,Ф8'!D279</f>
        <v>2029261</v>
      </c>
      <c r="D9" s="247">
        <f>SUM(D10:D11)</f>
        <v>1957407</v>
      </c>
      <c r="E9" s="106"/>
      <c r="F9" s="247">
        <f>'Ф1,Ф2'!H119+'Ф4,Ф5'!F475+'Ф6'!F226+'Ф7,Ф8'!F511</f>
        <v>502760</v>
      </c>
      <c r="G9" s="106"/>
      <c r="H9" s="111"/>
    </row>
    <row r="10" spans="1:8" ht="12.75">
      <c r="A10" s="354">
        <v>101</v>
      </c>
      <c r="B10" s="355" t="s">
        <v>469</v>
      </c>
      <c r="C10" s="358">
        <f>'Ф1,Ф2'!G8+'Ф1,Ф2'!G210+'Ф3'!D296+'Ф4,Ф5'!D95+'Ф4,Ф5'!D51+'Ф4,Ф5'!D8+110000+46677</f>
        <v>1962461</v>
      </c>
      <c r="D10" s="358">
        <f>264240+44220+1352320+6692+64938+11520+100000+46677</f>
        <v>1890607</v>
      </c>
      <c r="E10" s="357"/>
      <c r="F10" s="358">
        <v>502760</v>
      </c>
      <c r="G10" s="357"/>
      <c r="H10" s="112"/>
    </row>
    <row r="11" spans="1:8" ht="13.5" thickBot="1">
      <c r="A11" s="354">
        <v>102</v>
      </c>
      <c r="B11" s="355" t="s">
        <v>470</v>
      </c>
      <c r="C11" s="358">
        <f>'Ф1,Ф2'!G9</f>
        <v>66800</v>
      </c>
      <c r="D11" s="358">
        <v>66800</v>
      </c>
      <c r="E11" s="357"/>
      <c r="F11" s="358">
        <v>0</v>
      </c>
      <c r="G11" s="357"/>
      <c r="H11" s="112"/>
    </row>
    <row r="12" spans="1:8" ht="13.5" thickTop="1">
      <c r="A12" s="333" t="s">
        <v>129</v>
      </c>
      <c r="B12" s="4" t="s">
        <v>130</v>
      </c>
      <c r="C12" s="246">
        <f>'Ф1,Ф2'!G120+'Ф1,Ф2'!G261+'Ф3'!D297+'Ф4,Ф5'!D476</f>
        <v>125430</v>
      </c>
      <c r="D12" s="246">
        <f>SUM(D13:D17)</f>
        <v>118200</v>
      </c>
      <c r="E12" s="86"/>
      <c r="F12" s="247">
        <f>'Ф1,Ф2'!H120+'Ф4,Ф5'!F476+'Ф7,Ф8'!F280+'Ф7,Ф8'!F512</f>
        <v>235568</v>
      </c>
      <c r="G12" s="86"/>
      <c r="H12" s="30"/>
    </row>
    <row r="13" spans="1:8" ht="12.75">
      <c r="A13" s="333" t="s">
        <v>471</v>
      </c>
      <c r="B13" s="4" t="s">
        <v>472</v>
      </c>
      <c r="C13" s="246">
        <v>0</v>
      </c>
      <c r="D13" s="246"/>
      <c r="E13" s="86"/>
      <c r="F13" s="30">
        <f>20000+12000+12000+1000+20000</f>
        <v>65000</v>
      </c>
      <c r="G13" s="86"/>
      <c r="H13" s="30"/>
    </row>
    <row r="14" spans="1:8" ht="12.75">
      <c r="A14" s="350" t="s">
        <v>390</v>
      </c>
      <c r="B14" s="349" t="s">
        <v>387</v>
      </c>
      <c r="C14" s="359">
        <f>'Ф1,Ф2'!D168+'Ф1,Ф2'!G12+'Ф3'!D298+'Ф4,Ф5'!D380</f>
        <v>38600</v>
      </c>
      <c r="D14" s="359">
        <f>5080+14520+1000+15000</f>
        <v>35600</v>
      </c>
      <c r="E14" s="86"/>
      <c r="F14" s="30">
        <f>65000+56348+5000+7000+5520+1000+12000+35000</f>
        <v>186868</v>
      </c>
      <c r="G14" s="86"/>
      <c r="H14" s="30"/>
    </row>
    <row r="15" spans="1:8" ht="12.75">
      <c r="A15" s="352">
        <v>205</v>
      </c>
      <c r="B15" s="349" t="s">
        <v>169</v>
      </c>
      <c r="C15" s="359">
        <f>'Ф3'!D299</f>
        <v>62330</v>
      </c>
      <c r="D15" s="359">
        <f>56700</f>
        <v>56700</v>
      </c>
      <c r="E15" s="86"/>
      <c r="F15" s="30"/>
      <c r="G15" s="86"/>
      <c r="H15" s="30"/>
    </row>
    <row r="16" spans="1:8" ht="12.75">
      <c r="A16" s="352">
        <v>208</v>
      </c>
      <c r="B16" s="349" t="s">
        <v>388</v>
      </c>
      <c r="C16" s="359">
        <f>'Ф3'!D300</f>
        <v>9700</v>
      </c>
      <c r="D16" s="359">
        <f>8500</f>
        <v>8500</v>
      </c>
      <c r="E16" s="86"/>
      <c r="F16" s="30"/>
      <c r="G16" s="86"/>
      <c r="H16" s="30"/>
    </row>
    <row r="17" spans="1:8" ht="13.5" thickBot="1">
      <c r="A17" s="352">
        <v>209</v>
      </c>
      <c r="B17" s="349" t="s">
        <v>389</v>
      </c>
      <c r="C17" s="30">
        <f>'Ф3'!D301+'Ф4,Ф5'!D382+'Ф1,Ф2'!G15</f>
        <v>14800</v>
      </c>
      <c r="D17" s="30">
        <f>6000+11400</f>
        <v>17400</v>
      </c>
      <c r="E17" s="86"/>
      <c r="F17" s="30">
        <f>5000+700+5000+3000</f>
        <v>13700</v>
      </c>
      <c r="G17" s="86"/>
      <c r="H17" s="30"/>
    </row>
    <row r="18" spans="1:8" ht="14.25" thickBot="1" thickTop="1">
      <c r="A18" s="333" t="s">
        <v>131</v>
      </c>
      <c r="B18" s="4" t="s">
        <v>132</v>
      </c>
      <c r="C18" s="246">
        <f>'Ф1,Ф2'!G121+'Ф1,Ф2'!G262+'Ф3'!D302+'Ф4,Ф5'!D477+'Ф4,Ф5'!D187+'Ф7,Ф8'!D281</f>
        <v>435559</v>
      </c>
      <c r="D18" s="246">
        <f>SUM(D19:D22)</f>
        <v>428162</v>
      </c>
      <c r="E18" s="86"/>
      <c r="F18" s="247">
        <f>'Ф1,Ф2'!H121+'Ф4,Ф5'!F477+'Ф6'!F228+'Ф7,Ф8'!F513+'Ф7,Ф8'!F281</f>
        <v>161101</v>
      </c>
      <c r="G18" s="86"/>
      <c r="H18" s="30"/>
    </row>
    <row r="19" spans="1:8" ht="14.25" thickBot="1" thickTop="1">
      <c r="A19" s="333" t="s">
        <v>133</v>
      </c>
      <c r="B19" s="4" t="s">
        <v>134</v>
      </c>
      <c r="C19" s="30">
        <f>'Ф1,Ф2'!G122+'Ф1,Ф2'!G263+'Ф3'!D303+'Ф4,Ф5'!D478+'Ф4,Ф5'!D188+'Ф7,Ф8'!D282</f>
        <v>241216</v>
      </c>
      <c r="D19" s="359">
        <f>42943+6392+1931+147390+677+9740+1612+19535+6315</f>
        <v>236535</v>
      </c>
      <c r="E19" s="86"/>
      <c r="F19" s="111">
        <f>'Ф1,Ф2'!H122+'Ф4,Ф5'!F478+'Ф6'!F229+'Ф7,Ф8'!F514+'Ф7,Ф8'!F282</f>
        <v>100172</v>
      </c>
      <c r="G19" s="86"/>
      <c r="H19" s="30"/>
    </row>
    <row r="20" spans="1:8" ht="14.25" thickBot="1" thickTop="1">
      <c r="A20" s="333" t="s">
        <v>135</v>
      </c>
      <c r="B20" s="4" t="s">
        <v>136</v>
      </c>
      <c r="C20" s="30">
        <f>'Ф3'!D304</f>
        <v>42230</v>
      </c>
      <c r="D20" s="359">
        <f>38220</f>
        <v>38220</v>
      </c>
      <c r="E20" s="86"/>
      <c r="F20" s="111">
        <f>'Ф7,Ф8'!F283</f>
        <v>277</v>
      </c>
      <c r="G20" s="86"/>
      <c r="H20" s="30"/>
    </row>
    <row r="21" spans="1:8" ht="14.25" thickBot="1" thickTop="1">
      <c r="A21" s="333" t="s">
        <v>137</v>
      </c>
      <c r="B21" s="4" t="s">
        <v>138</v>
      </c>
      <c r="C21" s="30">
        <f>'Ф1,Ф2'!G123+'Ф1,Ф2'!G265+'Ф3'!D305+'Ф4,Ф5'!D190+'Ф4,Ф5'!D480+'Ф7,Ф8'!D284</f>
        <v>101143</v>
      </c>
      <c r="D21" s="359">
        <f>20523+1644+697+64230+320+1948+416+9768+2200</f>
        <v>101746</v>
      </c>
      <c r="E21" s="86"/>
      <c r="F21" s="111">
        <f>'Ф1,Ф2'!H123+'Ф4,Ф5'!F480+'Ф6'!F231+'Ф7,Ф8'!F284+'Ф7,Ф8'!F515</f>
        <v>38848</v>
      </c>
      <c r="G21" s="86"/>
      <c r="H21" s="30"/>
    </row>
    <row r="22" spans="1:8" ht="13.5" thickTop="1">
      <c r="A22" s="333" t="s">
        <v>139</v>
      </c>
      <c r="B22" s="4" t="s">
        <v>140</v>
      </c>
      <c r="C22" s="30">
        <f>'Ф1,Ф2'!G266+'Ф1,Ф2'!G124+'Ф3'!D306+'Ф4,Ф5'!D481+'Ф4,Ф5'!D191+'Ф7,Ф8'!D285</f>
        <v>50970</v>
      </c>
      <c r="D22" s="359">
        <f>13030+1096+29370+187+1300+276+5582+820</f>
        <v>51661</v>
      </c>
      <c r="E22" s="86"/>
      <c r="F22" s="111">
        <f>'Ф1,Ф2'!H124+'Ф4,Ф5'!F481+'Ф6'!F232+'Ф7,Ф8'!F285+'Ф7,Ф8'!F516</f>
        <v>21804</v>
      </c>
      <c r="G22" s="86"/>
      <c r="H22" s="30"/>
    </row>
    <row r="23" spans="1:8" ht="12.75">
      <c r="A23" s="333" t="s">
        <v>141</v>
      </c>
      <c r="B23" s="4" t="s">
        <v>142</v>
      </c>
      <c r="C23" s="246">
        <f>'Ф1,Ф2'!G125+'Ф1,Ф2'!G267+'Ф3'!D307+'Ф4,Ф5'!D192+'Ф4,Ф5'!D482+'Ф7,Ф8'!D286</f>
        <v>476247</v>
      </c>
      <c r="D23" s="246">
        <f>SUM(D24:D37)</f>
        <v>445028</v>
      </c>
      <c r="E23" s="86"/>
      <c r="F23" s="246">
        <f>'Ф1,Ф2'!H125+'Ф3'!F307+'Ф4,Ф5'!F482+'Ф4,Ф5'!F192+'Ф6'!F233+'Ф7,Ф8'!F517+'Ф7,Ф8'!F286</f>
        <v>2535446</v>
      </c>
      <c r="G23" s="86"/>
      <c r="H23" s="246">
        <f>'Ф3'!H307+'Ф7,Ф8'!H286</f>
        <v>36000</v>
      </c>
    </row>
    <row r="24" spans="1:8" ht="12.75">
      <c r="A24" s="333" t="s">
        <v>143</v>
      </c>
      <c r="B24" s="4" t="s">
        <v>144</v>
      </c>
      <c r="C24" s="30">
        <f>'Ф1,Ф2'!G126+'Ф1,Ф2'!G268+'Ф3'!D308+'Ф4,Ф5'!D193+'Ф4,Ф5'!D483+'Ф7,Ф8'!D287</f>
        <v>55089</v>
      </c>
      <c r="D24" s="359">
        <f>978+36196+15000</f>
        <v>52174</v>
      </c>
      <c r="E24" s="86"/>
      <c r="F24" s="30">
        <f>'Ф1,Ф2'!H126+'Ф3'!F308+'Ф4,Ф5'!F483+'Ф4,Ф5'!F193+'Ф6'!F234+'Ф7,Ф8'!F518+'Ф7,Ф8'!F287</f>
        <v>176600</v>
      </c>
      <c r="G24" s="86"/>
      <c r="H24" s="30"/>
    </row>
    <row r="25" spans="1:8" ht="12.75">
      <c r="A25" s="333" t="s">
        <v>145</v>
      </c>
      <c r="B25" s="4" t="s">
        <v>146</v>
      </c>
      <c r="C25" s="30">
        <f>'Ф3'!D309+'Ф4,Ф5'!D194+500</f>
        <v>1700</v>
      </c>
      <c r="D25" s="359">
        <f>200+1000+500</f>
        <v>1700</v>
      </c>
      <c r="E25" s="86"/>
      <c r="F25" s="30">
        <f>'Ф1,Ф2'!H127+'Ф3'!F309+'Ф4,Ф5'!F484+'Ф4,Ф5'!F194+'Ф6'!F235+'Ф7,Ф8'!F519+'Ф7,Ф8'!F288</f>
        <v>36500</v>
      </c>
      <c r="G25" s="86"/>
      <c r="H25" s="30"/>
    </row>
    <row r="26" spans="1:8" ht="12.75">
      <c r="A26" s="333" t="s">
        <v>147</v>
      </c>
      <c r="B26" s="4" t="s">
        <v>148</v>
      </c>
      <c r="C26" s="30">
        <f>'Ф1,Ф2'!G128+'Ф1,Ф2'!G270+'Ф3'!D310+'Ф4,Ф5'!D195+'Ф4,Ф5'!D485+'Ф7,Ф8'!D289</f>
        <v>17600</v>
      </c>
      <c r="D26" s="359">
        <f>1860+8300+620+5580+1240</f>
        <v>17600</v>
      </c>
      <c r="E26" s="86"/>
      <c r="F26" s="30">
        <f>'Ф1,Ф2'!H128+'Ф3'!F310+'Ф4,Ф5'!F485+'Ф4,Ф5'!F195+'Ф6'!F236+'Ф7,Ф8'!F520+'Ф7,Ф8'!F289</f>
        <v>49215</v>
      </c>
      <c r="G26" s="86"/>
      <c r="H26" s="30"/>
    </row>
    <row r="27" spans="1:8" ht="12.75">
      <c r="A27" s="333" t="s">
        <v>149</v>
      </c>
      <c r="B27" s="4" t="s">
        <v>150</v>
      </c>
      <c r="C27" s="30">
        <f>'Ф3'!D311+'Ф4,Ф5'!D486</f>
        <v>18175</v>
      </c>
      <c r="D27" s="359">
        <f>14100+1500</f>
        <v>15600</v>
      </c>
      <c r="E27" s="86"/>
      <c r="F27" s="30">
        <f>'Ф1,Ф2'!H129+'Ф3'!F311+'Ф4,Ф5'!F486+'Ф4,Ф5'!F196+'Ф6'!F237+'Ф7,Ф8'!F521+'Ф7,Ф8'!F290</f>
        <v>3700</v>
      </c>
      <c r="G27" s="86"/>
      <c r="H27" s="30"/>
    </row>
    <row r="28" spans="1:8" ht="12.75">
      <c r="A28" s="333" t="s">
        <v>151</v>
      </c>
      <c r="B28" s="4" t="s">
        <v>152</v>
      </c>
      <c r="C28" s="30">
        <f>'Ф1,Ф2'!G271+'Ф3'!D312+'Ф4,Ф5'!D487+'Ф4,Ф5'!D197+'Ф7,Ф8'!D291</f>
        <v>58724</v>
      </c>
      <c r="D28" s="359">
        <f>400+1400+24250+45+15000+3000</f>
        <v>44095</v>
      </c>
      <c r="E28" s="86"/>
      <c r="F28" s="30">
        <f>'Ф1,Ф2'!H130+'Ф3'!F312+'Ф4,Ф5'!F487+'Ф4,Ф5'!F197+'Ф6'!F238+'Ф7,Ф8'!F522+'Ф7,Ф8'!F291</f>
        <v>314842</v>
      </c>
      <c r="G28" s="86"/>
      <c r="H28" s="30">
        <f>'Ф7,Ф8'!H291</f>
        <v>15000</v>
      </c>
    </row>
    <row r="29" spans="1:8" ht="12.75">
      <c r="A29" s="333" t="s">
        <v>153</v>
      </c>
      <c r="B29" s="4" t="s">
        <v>154</v>
      </c>
      <c r="C29" s="30">
        <f>'Ф1,Ф2'!G272+'Ф3'!D313+'Ф4,Ф5'!D488+'Ф4,Ф5'!D198+'Ф7,Ф8'!D292</f>
        <v>120057</v>
      </c>
      <c r="D29" s="359">
        <f>500+1000+96900+20307+4050</f>
        <v>122757</v>
      </c>
      <c r="E29" s="86"/>
      <c r="F29" s="30">
        <f>'Ф1,Ф2'!H131+'Ф3'!F313+'Ф4,Ф5'!F488+'Ф4,Ф5'!F198+'Ф6'!F239+'Ф7,Ф8'!F523+'Ф7,Ф8'!F292</f>
        <v>530095</v>
      </c>
      <c r="G29" s="86"/>
      <c r="H29" s="30">
        <f>'Ф3'!H313</f>
        <v>0</v>
      </c>
    </row>
    <row r="30" spans="1:8" ht="12.75">
      <c r="A30" s="333" t="s">
        <v>155</v>
      </c>
      <c r="B30" s="4" t="s">
        <v>157</v>
      </c>
      <c r="C30" s="30">
        <f>'Ф1,Ф2'!G273+'Ф3'!D314+'Ф4,Ф5'!D489+'Ф4,Ф5'!D199+'Ф7,Ф8'!D293</f>
        <v>158421</v>
      </c>
      <c r="D30" s="359">
        <f>812+98640+46669+4500</f>
        <v>150621</v>
      </c>
      <c r="E30" s="86"/>
      <c r="F30" s="30">
        <f>'Ф1,Ф2'!H132+'Ф3'!F314+'Ф4,Ф5'!F489+'Ф4,Ф5'!F199+'Ф6'!F240+'Ф7,Ф8'!F524+'Ф7,Ф8'!F293</f>
        <v>1422723</v>
      </c>
      <c r="G30" s="86"/>
      <c r="H30" s="30">
        <f>'Ф7,Ф8'!H293+'Ф3'!H314</f>
        <v>32000</v>
      </c>
    </row>
    <row r="31" spans="1:8" ht="12.75">
      <c r="A31" s="333" t="s">
        <v>159</v>
      </c>
      <c r="B31" s="4" t="s">
        <v>158</v>
      </c>
      <c r="C31" s="30">
        <f>'Ф1,Ф2'!G133+'Ф1,Ф2'!G275+'Ф3'!D315+'Ф4,Ф5'!D200+'Ф4,Ф5'!D490+'Ф7,Ф8'!D294</f>
        <v>16462</v>
      </c>
      <c r="D31" s="359">
        <f>2500+2000+6962</f>
        <v>11462</v>
      </c>
      <c r="E31" s="86"/>
      <c r="F31" s="30">
        <f>'Ф1,Ф2'!H133+'Ф3'!F315+'Ф4,Ф5'!F490+'Ф4,Ф5'!F200+'Ф6'!F241+'Ф7,Ф8'!F525+'Ф7,Ф8'!F294</f>
        <v>93700</v>
      </c>
      <c r="G31" s="86"/>
      <c r="H31" s="30"/>
    </row>
    <row r="32" spans="1:8" ht="12.75">
      <c r="A32" s="333" t="s">
        <v>162</v>
      </c>
      <c r="B32" s="4" t="s">
        <v>163</v>
      </c>
      <c r="C32" s="30">
        <f>'Ф1,Ф2'!G134+'Ф1,Ф2'!G276+'Ф3'!D316+'Ф4,Ф5'!D201+'Ф4,Ф5'!D491+'Ф7,Ф8'!D295</f>
        <v>5050</v>
      </c>
      <c r="D32" s="30">
        <f>1550+2000+500</f>
        <v>4050</v>
      </c>
      <c r="E32" s="86"/>
      <c r="F32" s="30">
        <f>'Ф1,Ф2'!H134+'Ф3'!F316+'Ф4,Ф5'!F491+'Ф4,Ф5'!F201+'Ф6'!F242+'Ф7,Ф8'!F526+'Ф7,Ф8'!F295</f>
        <v>9500</v>
      </c>
      <c r="G32" s="86"/>
      <c r="H32" s="30"/>
    </row>
    <row r="33" spans="1:8" ht="12.75">
      <c r="A33" s="333" t="s">
        <v>164</v>
      </c>
      <c r="B33" s="4" t="s">
        <v>165</v>
      </c>
      <c r="C33" s="30">
        <f>'Ф1,Ф2'!G135+'Ф1,Ф2'!G277+'Ф3'!D317+'Ф4,Ф5'!D202+'Ф4,Ф5'!D492+'Ф7,Ф8'!D296</f>
        <v>0</v>
      </c>
      <c r="D33" s="30"/>
      <c r="E33" s="86"/>
      <c r="F33" s="30">
        <f>'Ф1,Ф2'!H135+'Ф3'!F317+'Ф4,Ф5'!F492+'Ф4,Ф5'!F202+'Ф6'!F243+'Ф7,Ф8'!F527+'Ф7,Ф8'!F296</f>
        <v>151531</v>
      </c>
      <c r="G33" s="86"/>
      <c r="H33" s="30"/>
    </row>
    <row r="34" spans="1:8" ht="12.75">
      <c r="A34" s="333" t="s">
        <v>166</v>
      </c>
      <c r="B34" s="4" t="s">
        <v>167</v>
      </c>
      <c r="C34" s="30">
        <f>'Ф1,Ф2'!G136+'Ф3'!D318+'Ф4,Ф5'!D493+'Ф7,Ф8'!D297</f>
        <v>2523</v>
      </c>
      <c r="D34" s="30">
        <f>100+2000+423</f>
        <v>2523</v>
      </c>
      <c r="E34" s="86"/>
      <c r="F34" s="30">
        <f>'Ф1,Ф2'!H136+'Ф3'!F318+'Ф4,Ф5'!F493+'Ф4,Ф5'!F203+'Ф6'!F244+'Ф7,Ф8'!F528+'Ф7,Ф8'!F297</f>
        <v>12601</v>
      </c>
      <c r="G34" s="86"/>
      <c r="H34" s="30"/>
    </row>
    <row r="35" spans="1:8" ht="12.75">
      <c r="A35" s="333" t="s">
        <v>168</v>
      </c>
      <c r="B35" s="4" t="s">
        <v>169</v>
      </c>
      <c r="C35" s="30">
        <f>'Ф1,Ф2'!G278+'Ф1,Ф2'!G137+'Ф4,Ф5'!D204+'Ф4,Ф5'!D494+'Ф7,Ф8'!D298</f>
        <v>22446</v>
      </c>
      <c r="D35" s="30">
        <f>12984+1080+2442+391+4544+1005</f>
        <v>22446</v>
      </c>
      <c r="E35" s="86"/>
      <c r="F35" s="30">
        <f>'Ф1,Ф2'!H137+'Ф3'!F319+'Ф4,Ф5'!F494+'Ф4,Ф5'!F204+'Ф6'!F245+'Ф7,Ф8'!F529+'Ф7,Ф8'!F298</f>
        <v>18901</v>
      </c>
      <c r="G35" s="86"/>
      <c r="H35" s="30"/>
    </row>
    <row r="36" spans="1:8" ht="12.75">
      <c r="A36" s="333" t="s">
        <v>170</v>
      </c>
      <c r="B36" s="153" t="s">
        <v>76</v>
      </c>
      <c r="C36" s="30"/>
      <c r="D36" s="30"/>
      <c r="E36" s="86"/>
      <c r="F36" s="30">
        <f>'Ф1,Ф2'!H138+'Ф3'!F320+'Ф4,Ф5'!F495+'Ф4,Ф5'!F205+'Ф6'!F246+'Ф7,Ф8'!F530+'Ф7,Ф8'!F299</f>
        <v>0</v>
      </c>
      <c r="G36" s="86"/>
      <c r="H36" s="30"/>
    </row>
    <row r="37" spans="1:8" ht="12.75">
      <c r="A37" s="333" t="s">
        <v>172</v>
      </c>
      <c r="B37" s="4" t="s">
        <v>173</v>
      </c>
      <c r="C37" s="30"/>
      <c r="D37" s="30"/>
      <c r="E37" s="86"/>
      <c r="F37" s="30">
        <f>'Ф1,Ф2'!H139+'Ф3'!F321+'Ф4,Ф5'!F496+'Ф4,Ф5'!F206+'Ф6'!F247+'Ф7,Ф8'!F531+'Ф7,Ф8'!F300</f>
        <v>0</v>
      </c>
      <c r="G37" s="86"/>
      <c r="H37" s="30"/>
    </row>
    <row r="38" spans="1:8" ht="12.75">
      <c r="A38" s="333" t="s">
        <v>205</v>
      </c>
      <c r="B38" s="153" t="s">
        <v>208</v>
      </c>
      <c r="C38" s="246">
        <f>'Ф4,Ф5'!D497</f>
        <v>150</v>
      </c>
      <c r="D38" s="246">
        <f>SUM(D39:D40)</f>
        <v>150</v>
      </c>
      <c r="E38" s="249"/>
      <c r="F38" s="246">
        <v>250000</v>
      </c>
      <c r="G38" s="86"/>
      <c r="H38" s="30"/>
    </row>
    <row r="39" spans="1:8" ht="12.75">
      <c r="A39" s="333" t="s">
        <v>341</v>
      </c>
      <c r="B39" s="153" t="s">
        <v>473</v>
      </c>
      <c r="C39" s="30">
        <v>150</v>
      </c>
      <c r="D39" s="30">
        <v>150</v>
      </c>
      <c r="E39" s="249"/>
      <c r="F39" s="30">
        <v>10248</v>
      </c>
      <c r="G39" s="86"/>
      <c r="H39" s="30"/>
    </row>
    <row r="40" spans="1:8" ht="12.75">
      <c r="A40" s="333" t="s">
        <v>338</v>
      </c>
      <c r="B40" s="153" t="s">
        <v>474</v>
      </c>
      <c r="C40" s="246"/>
      <c r="D40" s="246"/>
      <c r="E40" s="249"/>
      <c r="F40" s="30">
        <v>36000</v>
      </c>
      <c r="G40" s="86"/>
      <c r="H40" s="30"/>
    </row>
    <row r="41" spans="1:8" ht="12.75">
      <c r="A41" s="333" t="s">
        <v>174</v>
      </c>
      <c r="B41" s="4" t="s">
        <v>175</v>
      </c>
      <c r="C41" s="246">
        <f>'Ф3'!D323</f>
        <v>6873</v>
      </c>
      <c r="D41" s="246">
        <f>2958</f>
        <v>2958</v>
      </c>
      <c r="E41" s="86"/>
      <c r="F41" s="30"/>
      <c r="G41" s="86"/>
      <c r="H41" s="30"/>
    </row>
    <row r="42" spans="1:8" ht="12.75">
      <c r="A42" s="333" t="s">
        <v>176</v>
      </c>
      <c r="B42" s="4" t="s">
        <v>177</v>
      </c>
      <c r="C42" s="30"/>
      <c r="D42" s="30"/>
      <c r="E42" s="86"/>
      <c r="F42" s="246">
        <f>'Ф1,Ф2'!H142+'Ф4,Ф5'!F499+'Ф7,Ф8'!F303+500</f>
        <v>39000</v>
      </c>
      <c r="G42" s="86"/>
      <c r="H42" s="30"/>
    </row>
    <row r="43" spans="1:8" ht="12.75">
      <c r="A43" s="333" t="s">
        <v>178</v>
      </c>
      <c r="B43" s="4" t="s">
        <v>179</v>
      </c>
      <c r="C43" s="30"/>
      <c r="D43" s="30"/>
      <c r="E43" s="86"/>
      <c r="F43" s="246">
        <f>'Ф4,Ф5'!F217+'Ф7,Ф8'!F491</f>
        <v>60000</v>
      </c>
      <c r="G43" s="86"/>
      <c r="H43" s="30"/>
    </row>
    <row r="44" spans="1:8" ht="12.75">
      <c r="A44" s="333" t="s">
        <v>180</v>
      </c>
      <c r="B44" s="4" t="s">
        <v>181</v>
      </c>
      <c r="C44" s="246">
        <f>'Ф7,Ф8'!D305</f>
        <v>102200</v>
      </c>
      <c r="D44" s="246">
        <f>102200</f>
        <v>102200</v>
      </c>
      <c r="E44" s="86"/>
      <c r="F44" s="246">
        <f>'Ф7,Ф8'!F305</f>
        <v>56000</v>
      </c>
      <c r="G44" s="86"/>
      <c r="H44" s="246">
        <f>'Ф7,Ф8'!H305</f>
        <v>48480</v>
      </c>
    </row>
    <row r="45" spans="1:8" ht="12.75">
      <c r="A45" s="333" t="s">
        <v>182</v>
      </c>
      <c r="B45" s="4" t="s">
        <v>183</v>
      </c>
      <c r="C45" s="30"/>
      <c r="D45" s="30"/>
      <c r="E45" s="86"/>
      <c r="F45" s="246">
        <f>'Ф1,Ф2'!H145</f>
        <v>14000</v>
      </c>
      <c r="G45" s="86"/>
      <c r="H45" s="30"/>
    </row>
    <row r="46" spans="1:8" ht="12.75">
      <c r="A46" s="333" t="s">
        <v>184</v>
      </c>
      <c r="B46" s="4" t="s">
        <v>185</v>
      </c>
      <c r="C46" s="30"/>
      <c r="D46" s="30"/>
      <c r="E46" s="86"/>
      <c r="F46" s="30"/>
      <c r="G46" s="86"/>
      <c r="H46" s="30"/>
    </row>
    <row r="47" spans="1:8" ht="12.75">
      <c r="A47" s="333" t="s">
        <v>186</v>
      </c>
      <c r="B47" s="4" t="s">
        <v>187</v>
      </c>
      <c r="C47" s="246"/>
      <c r="D47" s="30"/>
      <c r="E47" s="86"/>
      <c r="F47" s="246">
        <f>'Ф6'!F255</f>
        <v>270300</v>
      </c>
      <c r="G47" s="86"/>
      <c r="H47" s="30"/>
    </row>
    <row r="48" spans="1:8" ht="12.75">
      <c r="A48" s="333" t="s">
        <v>188</v>
      </c>
      <c r="B48" s="4" t="s">
        <v>189</v>
      </c>
      <c r="C48" s="246">
        <f>'Ф4,Ф5'!D505</f>
        <v>100000</v>
      </c>
      <c r="D48" s="30"/>
      <c r="E48" s="86"/>
      <c r="F48" s="246">
        <f>'Ф6'!F256+'Ф1,Ф2'!H148</f>
        <v>407500</v>
      </c>
      <c r="G48" s="86"/>
      <c r="H48" s="246">
        <f>'Ф7,Ф8'!H309</f>
        <v>0</v>
      </c>
    </row>
    <row r="49" spans="1:8" ht="12.75">
      <c r="A49" s="333" t="s">
        <v>475</v>
      </c>
      <c r="B49" s="4" t="e">
        <f>-компютри</f>
        <v>#NAME?</v>
      </c>
      <c r="C49" s="246"/>
      <c r="D49" s="30"/>
      <c r="E49" s="86"/>
      <c r="F49" s="30">
        <f>'Ф6'!F257+'Ф1,Ф2'!H149</f>
        <v>5000</v>
      </c>
      <c r="G49" s="86"/>
      <c r="H49" s="246"/>
    </row>
    <row r="50" spans="1:8" ht="12.75">
      <c r="A50" s="333" t="s">
        <v>380</v>
      </c>
      <c r="B50" s="10" t="s">
        <v>549</v>
      </c>
      <c r="C50" s="30">
        <f>'Ф4,Ф5'!D412</f>
        <v>30000</v>
      </c>
      <c r="D50" s="30"/>
      <c r="E50" s="86"/>
      <c r="F50" s="30">
        <f>'Ф6'!F258+'Ф1,Ф2'!H150</f>
        <v>0</v>
      </c>
      <c r="G50" s="86"/>
      <c r="H50" s="30"/>
    </row>
    <row r="51" spans="1:8" ht="12.75">
      <c r="A51" s="333" t="s">
        <v>381</v>
      </c>
      <c r="B51" s="10" t="s">
        <v>476</v>
      </c>
      <c r="C51" s="30">
        <f>'Ф4,Ф5'!D413</f>
        <v>70000</v>
      </c>
      <c r="D51" s="30"/>
      <c r="E51" s="86"/>
      <c r="F51" s="30"/>
      <c r="G51" s="86"/>
      <c r="H51" s="30"/>
    </row>
    <row r="52" spans="1:8" ht="12.75">
      <c r="A52" s="333" t="s">
        <v>477</v>
      </c>
      <c r="B52" s="10" t="s">
        <v>478</v>
      </c>
      <c r="C52" s="30"/>
      <c r="D52" s="30"/>
      <c r="E52" s="86"/>
      <c r="F52" s="30"/>
      <c r="G52" s="86"/>
      <c r="H52" s="30"/>
    </row>
    <row r="53" spans="1:8" ht="12.75">
      <c r="A53" s="333" t="s">
        <v>479</v>
      </c>
      <c r="B53" s="10" t="s">
        <v>480</v>
      </c>
      <c r="C53" s="30"/>
      <c r="D53" s="30"/>
      <c r="E53" s="86"/>
      <c r="F53" s="30">
        <v>270300</v>
      </c>
      <c r="G53" s="86"/>
      <c r="H53" s="30"/>
    </row>
    <row r="54" spans="1:8" ht="12.75">
      <c r="A54" s="333" t="s">
        <v>481</v>
      </c>
      <c r="B54" s="10" t="s">
        <v>482</v>
      </c>
      <c r="C54" s="30"/>
      <c r="D54" s="30"/>
      <c r="E54" s="86"/>
      <c r="F54" s="30">
        <v>186352</v>
      </c>
      <c r="G54" s="86"/>
      <c r="H54" s="30"/>
    </row>
    <row r="55" spans="1:8" ht="12.75">
      <c r="A55" s="333" t="s">
        <v>190</v>
      </c>
      <c r="B55" s="4" t="s">
        <v>191</v>
      </c>
      <c r="C55" s="30"/>
      <c r="D55" s="30"/>
      <c r="E55" s="86"/>
      <c r="F55" s="30"/>
      <c r="G55" s="86"/>
      <c r="H55" s="30"/>
    </row>
    <row r="56" spans="1:8" ht="12.75">
      <c r="A56" s="333" t="s">
        <v>192</v>
      </c>
      <c r="B56" s="4" t="s">
        <v>193</v>
      </c>
      <c r="C56" s="30"/>
      <c r="D56" s="30"/>
      <c r="E56" s="86"/>
      <c r="F56" s="30"/>
      <c r="G56" s="86"/>
      <c r="H56" s="30"/>
    </row>
    <row r="57" spans="1:8" ht="13.5" thickBot="1">
      <c r="A57" s="353" t="s">
        <v>194</v>
      </c>
      <c r="B57" s="12" t="s">
        <v>195</v>
      </c>
      <c r="C57" s="114"/>
      <c r="D57" s="114"/>
      <c r="E57" s="113"/>
      <c r="F57" s="248">
        <f>'Ф7,Ф8'!F594</f>
        <v>100000</v>
      </c>
      <c r="G57" s="113"/>
      <c r="H57" s="114"/>
    </row>
    <row r="58" spans="1:9" ht="14.25" thickBot="1" thickTop="1">
      <c r="A58" s="15" t="s">
        <v>196</v>
      </c>
      <c r="B58" s="16" t="s">
        <v>197</v>
      </c>
      <c r="C58" s="107">
        <f>C9+C12+C18+C23+C38+C41+C44+C48</f>
        <v>3275720</v>
      </c>
      <c r="D58" s="163">
        <f>D9+D12+D18+D23+D38+D41+D44</f>
        <v>3054105</v>
      </c>
      <c r="E58" s="107">
        <v>0</v>
      </c>
      <c r="F58" s="163">
        <f>F9+F12+F18+F23+F38+F42+F43+F44+F45+F47+F48+F57</f>
        <v>4631675</v>
      </c>
      <c r="G58" s="107"/>
      <c r="H58" s="163">
        <f>H23+H44+H48</f>
        <v>84480</v>
      </c>
      <c r="I58" s="20"/>
    </row>
    <row r="59" ht="13.5" thickTop="1"/>
    <row r="78" ht="12.75">
      <c r="F78" s="1">
        <v>210000</v>
      </c>
    </row>
    <row r="93" ht="12.75">
      <c r="F93" s="1">
        <v>77500</v>
      </c>
    </row>
    <row r="127" ht="12.75">
      <c r="F127" s="1">
        <v>71736</v>
      </c>
    </row>
    <row r="170" ht="12.75">
      <c r="H170" s="1">
        <v>15000</v>
      </c>
    </row>
    <row r="172" ht="12.75">
      <c r="H172" s="1">
        <v>21000</v>
      </c>
    </row>
    <row r="198" ht="12.75">
      <c r="F198" s="1">
        <v>35000</v>
      </c>
    </row>
    <row r="199" ht="12.75">
      <c r="F199" s="348">
        <v>109731</v>
      </c>
    </row>
    <row r="202" ht="12.75">
      <c r="F202" s="1">
        <f>F198+F175+F170+F168+F199</f>
        <v>144731</v>
      </c>
    </row>
    <row r="313" ht="12.75">
      <c r="H313" s="1">
        <f>H286+H305+H309</f>
        <v>0</v>
      </c>
    </row>
    <row r="357" ht="12.75">
      <c r="F357" s="1">
        <v>86000</v>
      </c>
    </row>
    <row r="362" ht="12.75">
      <c r="F362" s="1">
        <f>F329+F331+F332+F357</f>
        <v>86000</v>
      </c>
    </row>
  </sheetData>
  <sheetProtection/>
  <mergeCells count="8">
    <mergeCell ref="G1:H1"/>
    <mergeCell ref="G6:H6"/>
    <mergeCell ref="A2:F2"/>
    <mergeCell ref="A3:F3"/>
    <mergeCell ref="A6:A8"/>
    <mergeCell ref="B6:B8"/>
    <mergeCell ref="C6:D6"/>
    <mergeCell ref="E6:F6"/>
  </mergeCells>
  <printOptions horizontalCentered="1"/>
  <pageMargins left="0.1968503937007874" right="0.1968503937007874" top="0.3937007874015748" bottom="0.11811023622047245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2"/>
  <sheetViews>
    <sheetView tabSelected="1" zoomScalePageLayoutView="0" workbookViewId="0" topLeftCell="A1">
      <pane xSplit="2" topLeftCell="D1" activePane="topRight" state="frozen"/>
      <selection pane="topLeft" activeCell="H302" sqref="H302"/>
      <selection pane="topRight" activeCell="H302" sqref="H302"/>
    </sheetView>
  </sheetViews>
  <sheetFormatPr defaultColWidth="9.140625" defaultRowHeight="12.75"/>
  <cols>
    <col min="1" max="1" width="7.28125" style="23" customWidth="1"/>
    <col min="2" max="2" width="50.421875" style="23" customWidth="1"/>
    <col min="3" max="3" width="3.00390625" style="23" hidden="1" customWidth="1"/>
    <col min="4" max="4" width="20.140625" style="23" customWidth="1"/>
    <col min="5" max="5" width="0.2890625" style="23" customWidth="1"/>
    <col min="6" max="7" width="18.140625" style="23" customWidth="1"/>
    <col min="8" max="8" width="21.00390625" style="23" customWidth="1"/>
    <col min="9" max="16384" width="9.140625" style="23" customWidth="1"/>
  </cols>
  <sheetData>
    <row r="1" spans="7:8" ht="12.75">
      <c r="G1" s="452" t="s">
        <v>488</v>
      </c>
      <c r="H1" s="452"/>
    </row>
    <row r="2" spans="2:8" ht="12.75">
      <c r="B2" s="474" t="s">
        <v>198</v>
      </c>
      <c r="C2" s="474"/>
      <c r="D2" s="474"/>
      <c r="E2" s="474"/>
      <c r="F2" s="474"/>
      <c r="G2" s="161"/>
      <c r="H2" s="161"/>
    </row>
    <row r="3" ht="13.5" thickBot="1"/>
    <row r="4" spans="1:8" ht="13.5" customHeight="1" thickTop="1">
      <c r="A4" s="448" t="s">
        <v>20</v>
      </c>
      <c r="B4" s="448" t="s">
        <v>21</v>
      </c>
      <c r="C4" s="475" t="s">
        <v>22</v>
      </c>
      <c r="D4" s="476"/>
      <c r="E4" s="475" t="s">
        <v>23</v>
      </c>
      <c r="F4" s="477"/>
      <c r="G4" s="322" t="s">
        <v>22</v>
      </c>
      <c r="H4" s="324" t="s">
        <v>23</v>
      </c>
    </row>
    <row r="5" spans="1:8" ht="12.75">
      <c r="A5" s="449"/>
      <c r="B5" s="449"/>
      <c r="C5" s="157" t="s">
        <v>226</v>
      </c>
      <c r="D5" s="49" t="s">
        <v>226</v>
      </c>
      <c r="E5" s="157" t="s">
        <v>226</v>
      </c>
      <c r="F5" s="49" t="s">
        <v>226</v>
      </c>
      <c r="G5" s="49" t="s">
        <v>226</v>
      </c>
      <c r="H5" s="49" t="s">
        <v>226</v>
      </c>
    </row>
    <row r="6" spans="1:8" ht="13.5" thickBot="1">
      <c r="A6" s="450"/>
      <c r="B6" s="450"/>
      <c r="C6" s="159" t="s">
        <v>292</v>
      </c>
      <c r="D6" s="158" t="s">
        <v>1</v>
      </c>
      <c r="E6" s="159" t="s">
        <v>292</v>
      </c>
      <c r="F6" s="158" t="s">
        <v>1</v>
      </c>
      <c r="G6" s="295">
        <v>42736</v>
      </c>
      <c r="H6" s="158" t="s">
        <v>363</v>
      </c>
    </row>
    <row r="7" spans="1:8" ht="13.5" thickTop="1">
      <c r="A7" s="192" t="s">
        <v>126</v>
      </c>
      <c r="B7" s="193" t="s">
        <v>128</v>
      </c>
      <c r="C7" s="106"/>
      <c r="D7" s="247">
        <v>309715</v>
      </c>
      <c r="E7" s="106"/>
      <c r="F7" s="247">
        <v>100000</v>
      </c>
      <c r="G7" s="247">
        <f>G8+G9</f>
        <v>331040</v>
      </c>
      <c r="H7" s="247">
        <f>H8</f>
        <v>100000</v>
      </c>
    </row>
    <row r="8" spans="1:8" ht="27">
      <c r="A8" s="232" t="s">
        <v>304</v>
      </c>
      <c r="B8" s="287" t="s">
        <v>349</v>
      </c>
      <c r="C8" s="189"/>
      <c r="D8" s="320">
        <v>233715</v>
      </c>
      <c r="E8" s="189"/>
      <c r="F8" s="286">
        <v>100000</v>
      </c>
      <c r="G8" s="336">
        <v>264240</v>
      </c>
      <c r="H8" s="112">
        <v>100000</v>
      </c>
    </row>
    <row r="9" spans="1:8" ht="27">
      <c r="A9" s="232" t="s">
        <v>342</v>
      </c>
      <c r="B9" s="296" t="s">
        <v>350</v>
      </c>
      <c r="C9" s="189"/>
      <c r="D9" s="321">
        <v>76000</v>
      </c>
      <c r="E9" s="189"/>
      <c r="F9" s="286"/>
      <c r="G9" s="336">
        <v>66800</v>
      </c>
      <c r="H9" s="112"/>
    </row>
    <row r="10" spans="1:8" ht="12.75">
      <c r="A10" s="156" t="s">
        <v>129</v>
      </c>
      <c r="B10" s="153" t="s">
        <v>130</v>
      </c>
      <c r="C10" s="86"/>
      <c r="D10" s="246">
        <v>5994</v>
      </c>
      <c r="E10" s="86"/>
      <c r="F10" s="241">
        <v>43825</v>
      </c>
      <c r="G10" s="325">
        <f>G11+G12+G13+G14+G15</f>
        <v>11080</v>
      </c>
      <c r="H10" s="246">
        <f>H11+H12+H13+H14+H15</f>
        <v>65000</v>
      </c>
    </row>
    <row r="11" spans="1:8" ht="13.5">
      <c r="A11" s="292">
        <v>201</v>
      </c>
      <c r="B11" s="287" t="s">
        <v>343</v>
      </c>
      <c r="C11" s="86"/>
      <c r="D11" s="246"/>
      <c r="E11" s="86"/>
      <c r="F11" s="241"/>
      <c r="G11" s="325"/>
      <c r="H11" s="30">
        <v>20000</v>
      </c>
    </row>
    <row r="12" spans="1:8" ht="13.5">
      <c r="A12" s="293">
        <v>202</v>
      </c>
      <c r="B12" s="288" t="s">
        <v>344</v>
      </c>
      <c r="C12" s="86"/>
      <c r="D12" s="246"/>
      <c r="E12" s="86"/>
      <c r="F12" s="241"/>
      <c r="G12" s="160">
        <v>5080</v>
      </c>
      <c r="H12" s="30">
        <v>45000</v>
      </c>
    </row>
    <row r="13" spans="1:8" ht="26.25">
      <c r="A13" s="293">
        <v>205</v>
      </c>
      <c r="B13" s="288" t="s">
        <v>345</v>
      </c>
      <c r="C13" s="86"/>
      <c r="D13" s="246">
        <v>12291</v>
      </c>
      <c r="E13" s="86"/>
      <c r="F13" s="241"/>
      <c r="G13" s="325"/>
      <c r="H13" s="30"/>
    </row>
    <row r="14" spans="1:8" ht="13.5">
      <c r="A14" s="293">
        <v>208</v>
      </c>
      <c r="B14" s="289" t="s">
        <v>346</v>
      </c>
      <c r="C14" s="86"/>
      <c r="D14" s="246"/>
      <c r="E14" s="86"/>
      <c r="F14" s="241"/>
      <c r="G14" s="325"/>
      <c r="H14" s="30"/>
    </row>
    <row r="15" spans="1:8" ht="13.5">
      <c r="A15" s="294">
        <v>209</v>
      </c>
      <c r="B15" s="290" t="s">
        <v>347</v>
      </c>
      <c r="C15" s="86"/>
      <c r="D15" s="246"/>
      <c r="E15" s="86"/>
      <c r="F15" s="241"/>
      <c r="G15" s="160">
        <v>6000</v>
      </c>
      <c r="H15" s="246"/>
    </row>
    <row r="16" spans="1:8" ht="12.75">
      <c r="A16" s="291">
        <v>500</v>
      </c>
      <c r="B16" s="153" t="s">
        <v>132</v>
      </c>
      <c r="C16" s="86"/>
      <c r="D16" s="246">
        <v>66100</v>
      </c>
      <c r="E16" s="86">
        <v>0</v>
      </c>
      <c r="F16" s="241">
        <v>25575</v>
      </c>
      <c r="G16" s="241">
        <f>G17+G18+G19+G20</f>
        <v>76496</v>
      </c>
      <c r="H16" s="241">
        <f>H17+H18+H19+H20</f>
        <v>42020</v>
      </c>
    </row>
    <row r="17" spans="1:8" ht="12.75">
      <c r="A17" s="156" t="s">
        <v>133</v>
      </c>
      <c r="B17" s="153" t="s">
        <v>134</v>
      </c>
      <c r="C17" s="86"/>
      <c r="D17" s="30">
        <v>37023</v>
      </c>
      <c r="E17" s="86"/>
      <c r="F17" s="132">
        <v>14325</v>
      </c>
      <c r="G17" s="30">
        <v>42943</v>
      </c>
      <c r="H17" s="132">
        <v>26400</v>
      </c>
    </row>
    <row r="18" spans="1:8" ht="12.75">
      <c r="A18" s="156" t="s">
        <v>135</v>
      </c>
      <c r="B18" s="153" t="s">
        <v>136</v>
      </c>
      <c r="C18" s="86"/>
      <c r="D18" s="30"/>
      <c r="E18" s="86"/>
      <c r="F18" s="254"/>
      <c r="G18" s="30"/>
      <c r="H18" s="254"/>
    </row>
    <row r="19" spans="1:8" ht="12.75">
      <c r="A19" s="156" t="s">
        <v>137</v>
      </c>
      <c r="B19" s="153" t="s">
        <v>138</v>
      </c>
      <c r="C19" s="86"/>
      <c r="D19" s="30">
        <v>17523</v>
      </c>
      <c r="E19" s="86"/>
      <c r="F19" s="132">
        <v>6783</v>
      </c>
      <c r="G19" s="30">
        <v>20523</v>
      </c>
      <c r="H19" s="132">
        <v>11380</v>
      </c>
    </row>
    <row r="20" spans="1:8" ht="12.75">
      <c r="A20" s="156" t="s">
        <v>139</v>
      </c>
      <c r="B20" s="153" t="s">
        <v>140</v>
      </c>
      <c r="C20" s="86"/>
      <c r="D20" s="30">
        <v>11554</v>
      </c>
      <c r="E20" s="86" t="s">
        <v>7</v>
      </c>
      <c r="F20" s="132">
        <v>4467</v>
      </c>
      <c r="G20" s="30">
        <v>13030</v>
      </c>
      <c r="H20" s="132">
        <v>4240</v>
      </c>
    </row>
    <row r="21" spans="1:8" ht="12.75">
      <c r="A21" s="156" t="s">
        <v>141</v>
      </c>
      <c r="B21" s="153" t="s">
        <v>142</v>
      </c>
      <c r="C21" s="86">
        <v>0</v>
      </c>
      <c r="D21" s="246"/>
      <c r="E21" s="86"/>
      <c r="F21" s="246">
        <v>743850</v>
      </c>
      <c r="G21" s="246">
        <f>G22+G23+G24+G25+G26+G27+G28+G29+G30+G31+G32+G33+G34+G35</f>
        <v>12984</v>
      </c>
      <c r="H21" s="246">
        <f>H22+H23+H24+H25+H26+H27+H28+H29+H30+H31+H32+H33+H34+H35</f>
        <v>708100</v>
      </c>
    </row>
    <row r="22" spans="1:8" ht="12.75">
      <c r="A22" s="156" t="s">
        <v>143</v>
      </c>
      <c r="B22" s="153" t="s">
        <v>144</v>
      </c>
      <c r="C22" s="86"/>
      <c r="D22" s="30"/>
      <c r="E22" s="86">
        <v>61820</v>
      </c>
      <c r="F22" s="30">
        <v>20000</v>
      </c>
      <c r="G22" s="30"/>
      <c r="H22" s="30">
        <v>10000</v>
      </c>
    </row>
    <row r="23" spans="1:8" ht="12.75">
      <c r="A23" s="156" t="s">
        <v>145</v>
      </c>
      <c r="B23" s="153" t="s">
        <v>146</v>
      </c>
      <c r="C23" s="86"/>
      <c r="D23" s="30"/>
      <c r="E23" s="86"/>
      <c r="F23" s="30">
        <v>500</v>
      </c>
      <c r="G23" s="30"/>
      <c r="H23" s="30">
        <f>'Ф3'!H307+'Ф7,Ф8'!H286</f>
        <v>36000</v>
      </c>
    </row>
    <row r="24" spans="1:8" ht="12.75">
      <c r="A24" s="156" t="s">
        <v>147</v>
      </c>
      <c r="B24" s="153" t="s">
        <v>148</v>
      </c>
      <c r="C24" s="86"/>
      <c r="E24" s="86">
        <v>12300</v>
      </c>
      <c r="F24" s="30">
        <v>17050</v>
      </c>
      <c r="G24" s="30"/>
      <c r="H24" s="30">
        <v>20000</v>
      </c>
    </row>
    <row r="25" spans="1:8" ht="12.75">
      <c r="A25" s="156" t="s">
        <v>149</v>
      </c>
      <c r="B25" s="153" t="s">
        <v>150</v>
      </c>
      <c r="C25" s="86"/>
      <c r="D25" s="30"/>
      <c r="E25" s="86">
        <v>15780</v>
      </c>
      <c r="F25" s="30"/>
      <c r="G25" s="30"/>
      <c r="H25" s="30"/>
    </row>
    <row r="26" spans="1:8" ht="12.75">
      <c r="A26" s="156" t="s">
        <v>151</v>
      </c>
      <c r="B26" s="153" t="s">
        <v>152</v>
      </c>
      <c r="C26" s="86"/>
      <c r="D26" s="30"/>
      <c r="E26" s="86">
        <v>201050</v>
      </c>
      <c r="F26" s="30">
        <v>120000</v>
      </c>
      <c r="G26" s="30"/>
      <c r="H26" s="30">
        <v>120000</v>
      </c>
    </row>
    <row r="27" spans="1:8" ht="12.75">
      <c r="A27" s="156" t="s">
        <v>153</v>
      </c>
      <c r="B27" s="153" t="s">
        <v>154</v>
      </c>
      <c r="C27" s="86"/>
      <c r="D27" s="30"/>
      <c r="E27" s="86">
        <v>214500</v>
      </c>
      <c r="F27" s="30">
        <v>200000</v>
      </c>
      <c r="G27" s="30"/>
      <c r="H27" s="30">
        <v>120000</v>
      </c>
    </row>
    <row r="28" spans="1:8" ht="12.75">
      <c r="A28" s="156" t="s">
        <v>155</v>
      </c>
      <c r="B28" s="153" t="s">
        <v>157</v>
      </c>
      <c r="C28" s="86"/>
      <c r="D28" s="30"/>
      <c r="E28" s="86">
        <v>263088</v>
      </c>
      <c r="F28" s="30">
        <v>350300</v>
      </c>
      <c r="G28" s="30"/>
      <c r="H28" s="30">
        <v>379100</v>
      </c>
    </row>
    <row r="29" spans="1:8" ht="12.75">
      <c r="A29" s="156" t="s">
        <v>159</v>
      </c>
      <c r="B29" s="153" t="s">
        <v>158</v>
      </c>
      <c r="C29" s="86"/>
      <c r="D29" s="30"/>
      <c r="E29" s="86">
        <v>6200</v>
      </c>
      <c r="F29" s="30">
        <v>8000</v>
      </c>
      <c r="G29" s="30"/>
      <c r="H29" s="30"/>
    </row>
    <row r="30" spans="1:8" ht="12.75">
      <c r="A30" s="156" t="s">
        <v>162</v>
      </c>
      <c r="B30" s="153" t="s">
        <v>163</v>
      </c>
      <c r="C30" s="86"/>
      <c r="D30" s="30"/>
      <c r="E30" s="86">
        <v>6000</v>
      </c>
      <c r="F30" s="30">
        <v>10000</v>
      </c>
      <c r="G30" s="30"/>
      <c r="H30" s="30">
        <v>5000</v>
      </c>
    </row>
    <row r="31" spans="1:8" ht="12.75">
      <c r="A31" s="156" t="s">
        <v>164</v>
      </c>
      <c r="B31" s="153" t="s">
        <v>165</v>
      </c>
      <c r="C31" s="86"/>
      <c r="D31" s="30"/>
      <c r="E31" s="86"/>
      <c r="F31" s="30">
        <v>3000</v>
      </c>
      <c r="G31" s="30"/>
      <c r="H31" s="30">
        <v>5000</v>
      </c>
    </row>
    <row r="32" spans="1:8" ht="12.75">
      <c r="A32" s="156" t="s">
        <v>166</v>
      </c>
      <c r="B32" s="153" t="s">
        <v>167</v>
      </c>
      <c r="C32" s="86"/>
      <c r="D32" s="30"/>
      <c r="E32" s="86"/>
      <c r="F32" s="30">
        <v>15000</v>
      </c>
      <c r="G32" s="30"/>
      <c r="H32" s="30">
        <v>10000</v>
      </c>
    </row>
    <row r="33" spans="1:8" ht="12.75">
      <c r="A33" s="156" t="s">
        <v>168</v>
      </c>
      <c r="B33" s="153" t="s">
        <v>169</v>
      </c>
      <c r="C33" s="86"/>
      <c r="D33" s="30"/>
      <c r="E33" s="86"/>
      <c r="F33" s="30"/>
      <c r="G33" s="30">
        <v>12984</v>
      </c>
      <c r="H33" s="30">
        <v>3000</v>
      </c>
    </row>
    <row r="34" spans="1:8" ht="12.75">
      <c r="A34" s="156" t="s">
        <v>170</v>
      </c>
      <c r="B34" s="153" t="s">
        <v>76</v>
      </c>
      <c r="C34" s="86"/>
      <c r="D34" s="30"/>
      <c r="E34" s="86"/>
      <c r="F34" s="30"/>
      <c r="G34" s="30"/>
      <c r="H34" s="30"/>
    </row>
    <row r="35" spans="1:8" ht="12.75">
      <c r="A35" s="156" t="s">
        <v>172</v>
      </c>
      <c r="B35" s="153" t="s">
        <v>173</v>
      </c>
      <c r="C35" s="86"/>
      <c r="D35" s="30"/>
      <c r="E35" s="86"/>
      <c r="F35" s="30"/>
      <c r="G35" s="30"/>
      <c r="H35" s="30"/>
    </row>
    <row r="36" spans="1:8" ht="12.75">
      <c r="A36" s="156" t="s">
        <v>205</v>
      </c>
      <c r="B36" s="153" t="s">
        <v>208</v>
      </c>
      <c r="C36" s="86"/>
      <c r="D36" s="30"/>
      <c r="E36" s="86"/>
      <c r="F36" s="246">
        <v>42000</v>
      </c>
      <c r="G36" s="246"/>
      <c r="H36" s="246">
        <f>H37+H38</f>
        <v>46000</v>
      </c>
    </row>
    <row r="37" spans="1:8" ht="31.5">
      <c r="A37" s="156" t="s">
        <v>341</v>
      </c>
      <c r="B37" s="285" t="s">
        <v>340</v>
      </c>
      <c r="C37" s="86"/>
      <c r="D37" s="30"/>
      <c r="E37" s="86"/>
      <c r="F37" s="30"/>
      <c r="G37" s="30"/>
      <c r="H37" s="30">
        <v>10000</v>
      </c>
    </row>
    <row r="38" spans="1:8" ht="12.75">
      <c r="A38" s="156" t="s">
        <v>338</v>
      </c>
      <c r="B38" s="153" t="s">
        <v>339</v>
      </c>
      <c r="C38" s="86"/>
      <c r="D38" s="30"/>
      <c r="E38" s="86"/>
      <c r="F38" s="30">
        <v>250000</v>
      </c>
      <c r="G38" s="30"/>
      <c r="H38" s="30">
        <v>36000</v>
      </c>
    </row>
    <row r="39" spans="1:8" ht="12.75">
      <c r="A39" s="156" t="s">
        <v>174</v>
      </c>
      <c r="B39" s="153" t="s">
        <v>175</v>
      </c>
      <c r="C39" s="86"/>
      <c r="D39" s="30"/>
      <c r="E39" s="86"/>
      <c r="F39" s="30"/>
      <c r="G39" s="30"/>
      <c r="H39" s="30"/>
    </row>
    <row r="40" spans="1:8" ht="12.75">
      <c r="A40" s="156" t="s">
        <v>176</v>
      </c>
      <c r="B40" s="153" t="s">
        <v>177</v>
      </c>
      <c r="C40" s="86"/>
      <c r="D40" s="30"/>
      <c r="E40" s="86"/>
      <c r="F40" s="30"/>
      <c r="G40" s="30"/>
      <c r="H40" s="30"/>
    </row>
    <row r="41" spans="1:8" ht="12.75">
      <c r="A41" s="156" t="s">
        <v>178</v>
      </c>
      <c r="B41" s="153" t="s">
        <v>179</v>
      </c>
      <c r="C41" s="86"/>
      <c r="D41" s="30"/>
      <c r="E41" s="86"/>
      <c r="F41" s="30"/>
      <c r="G41" s="30"/>
      <c r="H41" s="30"/>
    </row>
    <row r="42" spans="1:8" ht="12.75">
      <c r="A42" s="156" t="s">
        <v>180</v>
      </c>
      <c r="B42" s="153" t="s">
        <v>181</v>
      </c>
      <c r="C42" s="86"/>
      <c r="D42" s="30"/>
      <c r="E42" s="86"/>
      <c r="F42" s="30"/>
      <c r="G42" s="30"/>
      <c r="H42" s="246"/>
    </row>
    <row r="43" spans="1:8" ht="12.75">
      <c r="A43" s="156" t="s">
        <v>182</v>
      </c>
      <c r="B43" s="153" t="s">
        <v>183</v>
      </c>
      <c r="C43" s="86"/>
      <c r="D43" s="30"/>
      <c r="E43" s="86"/>
      <c r="F43" s="246">
        <v>4184</v>
      </c>
      <c r="G43" s="246"/>
      <c r="H43" s="246">
        <v>13000</v>
      </c>
    </row>
    <row r="44" spans="1:8" ht="12.75">
      <c r="A44" s="156" t="s">
        <v>184</v>
      </c>
      <c r="B44" s="153" t="s">
        <v>185</v>
      </c>
      <c r="C44" s="86"/>
      <c r="D44" s="30"/>
      <c r="E44" s="86"/>
      <c r="F44" s="30"/>
      <c r="G44" s="30"/>
      <c r="H44" s="30"/>
    </row>
    <row r="45" spans="1:8" ht="12.75">
      <c r="A45" s="156" t="s">
        <v>186</v>
      </c>
      <c r="B45" s="153" t="s">
        <v>187</v>
      </c>
      <c r="C45" s="86"/>
      <c r="D45" s="30"/>
      <c r="E45" s="86"/>
      <c r="F45" s="30"/>
      <c r="G45" s="30"/>
      <c r="H45" s="30"/>
    </row>
    <row r="46" spans="1:8" ht="12.75">
      <c r="A46" s="156" t="s">
        <v>188</v>
      </c>
      <c r="B46" s="153" t="s">
        <v>189</v>
      </c>
      <c r="C46" s="86"/>
      <c r="D46" s="30"/>
      <c r="E46" s="86"/>
      <c r="F46" s="246">
        <v>27000</v>
      </c>
      <c r="G46" s="326"/>
      <c r="H46" s="249">
        <f>H47+H49+H50+H51</f>
        <v>45000</v>
      </c>
    </row>
    <row r="47" spans="1:8" ht="12.75">
      <c r="A47" s="331">
        <v>5201</v>
      </c>
      <c r="B47" s="329" t="s">
        <v>364</v>
      </c>
      <c r="C47" s="86"/>
      <c r="D47" s="30"/>
      <c r="E47" s="86"/>
      <c r="F47" s="246">
        <v>5000</v>
      </c>
      <c r="G47" s="326"/>
      <c r="H47" s="86">
        <v>5000</v>
      </c>
    </row>
    <row r="48" spans="1:8" ht="12.75">
      <c r="A48" s="332">
        <v>5202</v>
      </c>
      <c r="B48" s="330" t="s">
        <v>365</v>
      </c>
      <c r="C48" s="86"/>
      <c r="D48" s="30"/>
      <c r="E48" s="86"/>
      <c r="F48" s="246"/>
      <c r="G48" s="326"/>
      <c r="H48" s="86"/>
    </row>
    <row r="49" spans="1:8" ht="12.75">
      <c r="A49" s="332">
        <v>5203</v>
      </c>
      <c r="B49" s="330" t="s">
        <v>366</v>
      </c>
      <c r="C49" s="86"/>
      <c r="D49" s="30"/>
      <c r="E49" s="86"/>
      <c r="F49" s="246">
        <v>22000</v>
      </c>
      <c r="G49" s="326"/>
      <c r="H49" s="86">
        <v>15000</v>
      </c>
    </row>
    <row r="50" spans="1:8" ht="12.75">
      <c r="A50" s="332">
        <v>5204</v>
      </c>
      <c r="B50" s="330" t="s">
        <v>367</v>
      </c>
      <c r="C50" s="86"/>
      <c r="D50" s="30"/>
      <c r="E50" s="86"/>
      <c r="F50" s="246"/>
      <c r="G50" s="326"/>
      <c r="H50" s="86">
        <v>10000</v>
      </c>
    </row>
    <row r="51" spans="1:8" ht="12.75">
      <c r="A51" s="332">
        <v>5205</v>
      </c>
      <c r="B51" s="330" t="s">
        <v>368</v>
      </c>
      <c r="C51" s="86"/>
      <c r="D51" s="30"/>
      <c r="E51" s="86"/>
      <c r="F51" s="246"/>
      <c r="G51" s="326"/>
      <c r="H51" s="86">
        <v>15000</v>
      </c>
    </row>
    <row r="52" spans="1:8" ht="12.75">
      <c r="A52" s="156" t="s">
        <v>190</v>
      </c>
      <c r="B52" s="153" t="s">
        <v>191</v>
      </c>
      <c r="C52" s="86"/>
      <c r="D52" s="30"/>
      <c r="E52" s="86"/>
      <c r="F52" s="30"/>
      <c r="G52" s="30"/>
      <c r="H52" s="30"/>
    </row>
    <row r="53" spans="1:8" ht="12.75">
      <c r="A53" s="156" t="s">
        <v>192</v>
      </c>
      <c r="B53" s="153" t="s">
        <v>193</v>
      </c>
      <c r="C53" s="86"/>
      <c r="D53" s="30"/>
      <c r="E53" s="86"/>
      <c r="F53" s="30">
        <v>270300</v>
      </c>
      <c r="G53" s="30"/>
      <c r="H53" s="30"/>
    </row>
    <row r="54" spans="1:8" ht="13.5" thickBot="1">
      <c r="A54" s="194" t="s">
        <v>194</v>
      </c>
      <c r="B54" s="195" t="s">
        <v>195</v>
      </c>
      <c r="C54" s="113"/>
      <c r="D54" s="114"/>
      <c r="E54" s="113"/>
      <c r="F54" s="114"/>
      <c r="G54" s="114"/>
      <c r="H54" s="114"/>
    </row>
    <row r="55" spans="1:8" ht="14.25" thickBot="1" thickTop="1">
      <c r="A55" s="75" t="s">
        <v>196</v>
      </c>
      <c r="B55" s="76" t="s">
        <v>197</v>
      </c>
      <c r="C55" s="107"/>
      <c r="D55" s="163">
        <v>394100</v>
      </c>
      <c r="E55" s="107"/>
      <c r="F55" s="163">
        <v>1041434</v>
      </c>
      <c r="G55" s="163">
        <f>G7+G10+G16+G21</f>
        <v>431600</v>
      </c>
      <c r="H55" s="163">
        <f>H46+H43+H36+H21+H16+H10+H7</f>
        <v>1019120</v>
      </c>
    </row>
    <row r="56" spans="1:8" ht="13.5" thickTop="1">
      <c r="A56" s="196"/>
      <c r="B56" s="197"/>
      <c r="C56" s="105"/>
      <c r="D56" s="105"/>
      <c r="E56" s="105"/>
      <c r="F56" s="105"/>
      <c r="G56" s="105"/>
      <c r="H56" s="105"/>
    </row>
    <row r="57" spans="3:4" ht="12.75">
      <c r="C57" s="29"/>
      <c r="D57" s="29"/>
    </row>
    <row r="58" spans="8:9" ht="12.75">
      <c r="H58" s="524">
        <f>H23+H44+H48</f>
        <v>36000</v>
      </c>
      <c r="I58" s="474"/>
    </row>
    <row r="59" spans="2:8" ht="12.75">
      <c r="B59" s="474" t="s">
        <v>199</v>
      </c>
      <c r="C59" s="474"/>
      <c r="D59" s="474"/>
      <c r="E59" s="474"/>
      <c r="F59" s="474"/>
      <c r="G59" s="161"/>
      <c r="H59" s="161"/>
    </row>
    <row r="60" ht="13.5" thickBot="1"/>
    <row r="61" spans="1:8" ht="13.5" customHeight="1" thickTop="1">
      <c r="A61" s="448" t="s">
        <v>20</v>
      </c>
      <c r="B61" s="448" t="s">
        <v>21</v>
      </c>
      <c r="C61" s="475" t="s">
        <v>22</v>
      </c>
      <c r="D61" s="476"/>
      <c r="E61" s="475" t="s">
        <v>23</v>
      </c>
      <c r="F61" s="476"/>
      <c r="G61" s="341"/>
      <c r="H61" s="324" t="s">
        <v>23</v>
      </c>
    </row>
    <row r="62" spans="1:8" ht="12.75">
      <c r="A62" s="449"/>
      <c r="B62" s="449"/>
      <c r="C62" s="157" t="s">
        <v>226</v>
      </c>
      <c r="D62" s="49" t="s">
        <v>226</v>
      </c>
      <c r="E62" s="157" t="s">
        <v>226</v>
      </c>
      <c r="F62" s="49" t="s">
        <v>226</v>
      </c>
      <c r="G62" s="49"/>
      <c r="H62" s="49" t="s">
        <v>226</v>
      </c>
    </row>
    <row r="63" spans="1:8" ht="13.5" thickBot="1">
      <c r="A63" s="450"/>
      <c r="B63" s="450"/>
      <c r="C63" s="159" t="s">
        <v>292</v>
      </c>
      <c r="D63" s="158" t="s">
        <v>1</v>
      </c>
      <c r="E63" s="159" t="s">
        <v>292</v>
      </c>
      <c r="F63" s="158" t="s">
        <v>1</v>
      </c>
      <c r="G63" s="158"/>
      <c r="H63" s="158" t="s">
        <v>363</v>
      </c>
    </row>
    <row r="64" spans="1:8" ht="14.25" hidden="1" thickBot="1" thickTop="1">
      <c r="A64" s="192" t="s">
        <v>126</v>
      </c>
      <c r="B64" s="193" t="s">
        <v>128</v>
      </c>
      <c r="C64" s="106"/>
      <c r="D64" s="111"/>
      <c r="E64" s="106"/>
      <c r="F64" s="111"/>
      <c r="G64" s="111"/>
      <c r="H64" s="111"/>
    </row>
    <row r="65" spans="1:8" ht="15.75" thickBot="1" thickTop="1">
      <c r="A65" s="192" t="s">
        <v>126</v>
      </c>
      <c r="B65" s="193" t="s">
        <v>128</v>
      </c>
      <c r="C65" s="189"/>
      <c r="D65" s="112"/>
      <c r="E65" s="189">
        <v>39600</v>
      </c>
      <c r="F65" s="252">
        <v>3840</v>
      </c>
      <c r="G65" s="252"/>
      <c r="H65" s="297">
        <f>H66</f>
        <v>17400</v>
      </c>
    </row>
    <row r="66" spans="1:8" ht="13.5" thickTop="1">
      <c r="A66" s="232" t="s">
        <v>304</v>
      </c>
      <c r="B66" s="193" t="s">
        <v>305</v>
      </c>
      <c r="C66" s="189"/>
      <c r="D66" s="112"/>
      <c r="E66" s="189">
        <v>39600</v>
      </c>
      <c r="F66" s="112">
        <v>3840</v>
      </c>
      <c r="G66" s="112"/>
      <c r="H66" s="112">
        <v>17400</v>
      </c>
    </row>
    <row r="67" spans="1:8" ht="12.75">
      <c r="A67" s="156" t="s">
        <v>129</v>
      </c>
      <c r="B67" s="153" t="s">
        <v>130</v>
      </c>
      <c r="C67" s="86"/>
      <c r="D67" s="30"/>
      <c r="E67" s="86">
        <v>86200</v>
      </c>
      <c r="F67" s="246">
        <v>36348</v>
      </c>
      <c r="G67" s="246"/>
      <c r="H67" s="246">
        <f>H68</f>
        <v>56348</v>
      </c>
    </row>
    <row r="68" spans="1:8" ht="13.5">
      <c r="A68" s="293">
        <v>202</v>
      </c>
      <c r="B68" s="288" t="s">
        <v>344</v>
      </c>
      <c r="C68" s="86"/>
      <c r="D68" s="30"/>
      <c r="E68" s="86"/>
      <c r="F68" s="246"/>
      <c r="G68" s="246"/>
      <c r="H68" s="30">
        <v>56348</v>
      </c>
    </row>
    <row r="69" spans="1:8" ht="12.75">
      <c r="A69" s="156" t="s">
        <v>131</v>
      </c>
      <c r="B69" s="153" t="s">
        <v>132</v>
      </c>
      <c r="C69" s="86">
        <v>0</v>
      </c>
      <c r="D69" s="30"/>
      <c r="E69" s="86">
        <v>20000</v>
      </c>
      <c r="F69" s="246">
        <v>7320</v>
      </c>
      <c r="G69" s="246"/>
      <c r="H69" s="246">
        <f>H70+H72+H73</f>
        <v>17030</v>
      </c>
    </row>
    <row r="70" spans="1:8" ht="12.75">
      <c r="A70" s="156" t="s">
        <v>133</v>
      </c>
      <c r="B70" s="153" t="s">
        <v>134</v>
      </c>
      <c r="C70" s="86"/>
      <c r="D70" s="30"/>
      <c r="E70" s="86">
        <v>12800</v>
      </c>
      <c r="F70" s="30">
        <v>4220</v>
      </c>
      <c r="G70" s="30"/>
      <c r="H70" s="30">
        <v>8511</v>
      </c>
    </row>
    <row r="71" spans="1:8" ht="12.75" hidden="1">
      <c r="A71" s="156" t="s">
        <v>135</v>
      </c>
      <c r="B71" s="153" t="s">
        <v>136</v>
      </c>
      <c r="C71" s="86"/>
      <c r="D71" s="30"/>
      <c r="E71" s="86"/>
      <c r="F71" s="30"/>
      <c r="G71" s="30"/>
      <c r="H71" s="30"/>
    </row>
    <row r="72" spans="1:8" ht="12.75">
      <c r="A72" s="156" t="s">
        <v>137</v>
      </c>
      <c r="B72" s="153" t="s">
        <v>138</v>
      </c>
      <c r="C72" s="86"/>
      <c r="D72" s="30"/>
      <c r="E72" s="86">
        <v>5300</v>
      </c>
      <c r="F72" s="30">
        <v>1950</v>
      </c>
      <c r="G72" s="30"/>
      <c r="H72" s="30">
        <v>5568</v>
      </c>
    </row>
    <row r="73" spans="1:8" ht="12.75">
      <c r="A73" s="156" t="s">
        <v>139</v>
      </c>
      <c r="B73" s="153" t="s">
        <v>140</v>
      </c>
      <c r="C73" s="86"/>
      <c r="D73" s="30"/>
      <c r="E73" s="86">
        <v>1900</v>
      </c>
      <c r="F73" s="30">
        <v>1150</v>
      </c>
      <c r="G73" s="30"/>
      <c r="H73" s="30">
        <v>2951</v>
      </c>
    </row>
    <row r="74" spans="1:8" ht="12.75">
      <c r="A74" s="156" t="s">
        <v>141</v>
      </c>
      <c r="B74" s="153" t="s">
        <v>142</v>
      </c>
      <c r="C74" s="86">
        <v>0</v>
      </c>
      <c r="D74" s="30"/>
      <c r="E74" s="86">
        <v>50000</v>
      </c>
      <c r="F74" s="246">
        <v>28400</v>
      </c>
      <c r="G74" s="246"/>
      <c r="H74" s="246">
        <f>H79+H80+H81+H82+H83+H85+H86+H90</f>
        <v>34590</v>
      </c>
    </row>
    <row r="75" spans="1:8" ht="12.75" hidden="1">
      <c r="A75" s="156" t="s">
        <v>143</v>
      </c>
      <c r="B75" s="153" t="s">
        <v>144</v>
      </c>
      <c r="C75" s="86"/>
      <c r="D75" s="30"/>
      <c r="E75" s="86"/>
      <c r="F75" s="30"/>
      <c r="G75" s="30"/>
      <c r="H75" s="30"/>
    </row>
    <row r="76" spans="1:8" ht="12.75" hidden="1">
      <c r="A76" s="156" t="s">
        <v>145</v>
      </c>
      <c r="B76" s="153" t="s">
        <v>146</v>
      </c>
      <c r="C76" s="86"/>
      <c r="D76" s="30"/>
      <c r="E76" s="86"/>
      <c r="F76" s="30"/>
      <c r="G76" s="30"/>
      <c r="H76" s="30"/>
    </row>
    <row r="77" spans="1:8" ht="12.75" hidden="1">
      <c r="A77" s="156" t="s">
        <v>147</v>
      </c>
      <c r="B77" s="153" t="s">
        <v>148</v>
      </c>
      <c r="C77" s="86"/>
      <c r="D77" s="30"/>
      <c r="E77" s="86"/>
      <c r="F77" s="30"/>
      <c r="G77" s="30"/>
      <c r="H77" s="30"/>
    </row>
    <row r="78" spans="1:8" ht="12.75" hidden="1">
      <c r="A78" s="156" t="s">
        <v>149</v>
      </c>
      <c r="B78" s="153" t="s">
        <v>150</v>
      </c>
      <c r="C78" s="86"/>
      <c r="D78" s="30"/>
      <c r="E78" s="86"/>
      <c r="F78" s="30">
        <v>210000</v>
      </c>
      <c r="G78" s="30"/>
      <c r="H78" s="30"/>
    </row>
    <row r="79" spans="1:8" ht="12.75">
      <c r="A79" s="156" t="s">
        <v>143</v>
      </c>
      <c r="B79" s="153" t="s">
        <v>144</v>
      </c>
      <c r="C79" s="86"/>
      <c r="D79" s="30"/>
      <c r="E79" s="86">
        <v>100</v>
      </c>
      <c r="F79" s="30">
        <v>1600</v>
      </c>
      <c r="G79" s="30"/>
      <c r="H79" s="30">
        <v>1600</v>
      </c>
    </row>
    <row r="80" spans="1:8" ht="12.75">
      <c r="A80" s="156" t="s">
        <v>147</v>
      </c>
      <c r="B80" s="153" t="s">
        <v>148</v>
      </c>
      <c r="C80" s="86"/>
      <c r="D80" s="30"/>
      <c r="E80" s="86"/>
      <c r="F80" s="30"/>
      <c r="G80" s="30"/>
      <c r="H80" s="30">
        <v>700</v>
      </c>
    </row>
    <row r="81" spans="1:8" ht="12.75">
      <c r="A81" s="156" t="s">
        <v>151</v>
      </c>
      <c r="B81" s="153" t="s">
        <v>152</v>
      </c>
      <c r="C81" s="86"/>
      <c r="D81" s="30"/>
      <c r="E81" s="86">
        <v>1800</v>
      </c>
      <c r="F81" s="30">
        <v>2000</v>
      </c>
      <c r="G81" s="30"/>
      <c r="H81" s="30">
        <v>3000</v>
      </c>
    </row>
    <row r="82" spans="1:8" ht="12.75">
      <c r="A82" s="156" t="s">
        <v>153</v>
      </c>
      <c r="B82" s="153" t="s">
        <v>154</v>
      </c>
      <c r="C82" s="86"/>
      <c r="D82" s="30"/>
      <c r="E82" s="86">
        <v>9500</v>
      </c>
      <c r="F82" s="30">
        <v>10000</v>
      </c>
      <c r="G82" s="30"/>
      <c r="H82" s="30">
        <v>2000</v>
      </c>
    </row>
    <row r="83" spans="1:8" ht="12.75">
      <c r="A83" s="156" t="s">
        <v>155</v>
      </c>
      <c r="B83" s="153" t="s">
        <v>157</v>
      </c>
      <c r="C83" s="86"/>
      <c r="D83" s="30"/>
      <c r="E83" s="86">
        <v>4700</v>
      </c>
      <c r="F83" s="30">
        <v>10000</v>
      </c>
      <c r="G83" s="30"/>
      <c r="H83" s="30">
        <v>22000</v>
      </c>
    </row>
    <row r="84" spans="1:8" ht="12.75" hidden="1">
      <c r="A84" s="156" t="s">
        <v>159</v>
      </c>
      <c r="B84" s="153" t="s">
        <v>158</v>
      </c>
      <c r="C84" s="86"/>
      <c r="D84" s="30"/>
      <c r="E84" s="86"/>
      <c r="F84" s="30"/>
      <c r="G84" s="30"/>
      <c r="H84" s="30"/>
    </row>
    <row r="85" spans="1:8" ht="12.75">
      <c r="A85" s="156" t="s">
        <v>162</v>
      </c>
      <c r="B85" s="153" t="s">
        <v>163</v>
      </c>
      <c r="C85" s="86"/>
      <c r="D85" s="30"/>
      <c r="E85" s="86">
        <v>3000</v>
      </c>
      <c r="F85" s="30">
        <v>3000</v>
      </c>
      <c r="G85" s="30"/>
      <c r="H85" s="30">
        <v>3000</v>
      </c>
    </row>
    <row r="86" spans="1:8" ht="12.75">
      <c r="A86" s="156" t="s">
        <v>164</v>
      </c>
      <c r="B86" s="153" t="s">
        <v>165</v>
      </c>
      <c r="C86" s="86"/>
      <c r="D86" s="30"/>
      <c r="E86" s="86">
        <v>1600</v>
      </c>
      <c r="F86" s="30">
        <v>1800</v>
      </c>
      <c r="G86" s="30"/>
      <c r="H86" s="30">
        <v>1800</v>
      </c>
    </row>
    <row r="87" spans="1:8" ht="12.75" hidden="1">
      <c r="A87" s="156" t="s">
        <v>166</v>
      </c>
      <c r="B87" s="153" t="s">
        <v>167</v>
      </c>
      <c r="C87" s="86"/>
      <c r="D87" s="30"/>
      <c r="E87" s="86"/>
      <c r="F87" s="30"/>
      <c r="G87" s="30"/>
      <c r="H87" s="30"/>
    </row>
    <row r="88" spans="1:8" ht="12.75" hidden="1">
      <c r="A88" s="156" t="s">
        <v>168</v>
      </c>
      <c r="B88" s="153" t="s">
        <v>169</v>
      </c>
      <c r="C88" s="86"/>
      <c r="D88" s="30"/>
      <c r="E88" s="86"/>
      <c r="F88" s="30"/>
      <c r="G88" s="30"/>
      <c r="H88" s="30"/>
    </row>
    <row r="89" spans="1:8" ht="12.75" hidden="1">
      <c r="A89" s="156" t="s">
        <v>170</v>
      </c>
      <c r="B89" s="153" t="s">
        <v>76</v>
      </c>
      <c r="C89" s="86"/>
      <c r="D89" s="30"/>
      <c r="E89" s="86"/>
      <c r="F89" s="30"/>
      <c r="G89" s="30"/>
      <c r="H89" s="30"/>
    </row>
    <row r="90" spans="1:8" ht="12.75">
      <c r="A90" s="156" t="s">
        <v>168</v>
      </c>
      <c r="B90" s="153" t="s">
        <v>169</v>
      </c>
      <c r="C90" s="86"/>
      <c r="D90" s="30"/>
      <c r="E90" s="86"/>
      <c r="F90" s="30"/>
      <c r="G90" s="30"/>
      <c r="H90" s="30">
        <v>490</v>
      </c>
    </row>
    <row r="91" spans="1:8" ht="12.75">
      <c r="A91" s="156" t="s">
        <v>172</v>
      </c>
      <c r="B91" s="153" t="s">
        <v>173</v>
      </c>
      <c r="C91" s="86"/>
      <c r="D91" s="30"/>
      <c r="E91" s="86"/>
      <c r="F91" s="30"/>
      <c r="G91" s="30"/>
      <c r="H91" s="30"/>
    </row>
    <row r="92" spans="1:8" ht="12.75">
      <c r="A92" s="156" t="s">
        <v>176</v>
      </c>
      <c r="B92" s="153" t="s">
        <v>177</v>
      </c>
      <c r="C92" s="86"/>
      <c r="D92" s="30"/>
      <c r="E92" s="86"/>
      <c r="F92" s="246">
        <v>35500</v>
      </c>
      <c r="G92" s="246"/>
      <c r="H92" s="246">
        <f>H93</f>
        <v>35000</v>
      </c>
    </row>
    <row r="93" spans="1:8" ht="12.75">
      <c r="A93" s="156" t="s">
        <v>320</v>
      </c>
      <c r="B93" s="153" t="s">
        <v>177</v>
      </c>
      <c r="C93" s="86"/>
      <c r="D93" s="30"/>
      <c r="E93" s="86"/>
      <c r="F93" s="30">
        <v>77500</v>
      </c>
      <c r="G93" s="30"/>
      <c r="H93" s="30">
        <v>35000</v>
      </c>
    </row>
    <row r="94" spans="1:8" ht="12.75">
      <c r="A94" s="156" t="s">
        <v>306</v>
      </c>
      <c r="B94" s="153"/>
      <c r="C94" s="86"/>
      <c r="D94" s="30"/>
      <c r="E94" s="86"/>
      <c r="F94" s="30"/>
      <c r="G94" s="30"/>
      <c r="H94" s="30"/>
    </row>
    <row r="95" spans="1:8" ht="12.75">
      <c r="A95" s="156" t="s">
        <v>182</v>
      </c>
      <c r="B95" s="153" t="s">
        <v>183</v>
      </c>
      <c r="C95" s="86"/>
      <c r="D95" s="30"/>
      <c r="E95" s="86"/>
      <c r="F95" s="30"/>
      <c r="G95" s="30"/>
      <c r="H95" s="246">
        <v>1000</v>
      </c>
    </row>
    <row r="96" spans="1:8" ht="13.5" thickBot="1">
      <c r="A96" s="156"/>
      <c r="B96" s="153"/>
      <c r="C96" s="86"/>
      <c r="D96" s="30"/>
      <c r="E96" s="86"/>
      <c r="F96" s="30"/>
      <c r="G96" s="30"/>
      <c r="H96" s="30"/>
    </row>
    <row r="97" spans="1:8" ht="13.5" hidden="1" thickBot="1">
      <c r="A97" s="156" t="s">
        <v>205</v>
      </c>
      <c r="B97" s="153" t="s">
        <v>208</v>
      </c>
      <c r="C97" s="86"/>
      <c r="D97" s="30"/>
      <c r="E97" s="86"/>
      <c r="F97" s="30"/>
      <c r="G97" s="30"/>
      <c r="H97" s="30"/>
    </row>
    <row r="98" spans="1:8" ht="13.5" hidden="1" thickBot="1">
      <c r="A98" s="156" t="s">
        <v>174</v>
      </c>
      <c r="B98" s="153" t="s">
        <v>175</v>
      </c>
      <c r="C98" s="86"/>
      <c r="D98" s="30"/>
      <c r="E98" s="86"/>
      <c r="F98" s="30"/>
      <c r="G98" s="30"/>
      <c r="H98" s="30"/>
    </row>
    <row r="99" spans="1:8" ht="13.5" hidden="1" thickBot="1">
      <c r="A99" s="156" t="s">
        <v>176</v>
      </c>
      <c r="B99" s="153" t="s">
        <v>177</v>
      </c>
      <c r="C99" s="86"/>
      <c r="D99" s="30"/>
      <c r="E99" s="86"/>
      <c r="F99" s="30"/>
      <c r="G99" s="30"/>
      <c r="H99" s="30"/>
    </row>
    <row r="100" spans="1:8" ht="13.5" hidden="1" thickBot="1">
      <c r="A100" s="156" t="s">
        <v>178</v>
      </c>
      <c r="B100" s="153" t="s">
        <v>179</v>
      </c>
      <c r="C100" s="86"/>
      <c r="D100" s="30"/>
      <c r="E100" s="86"/>
      <c r="F100" s="30"/>
      <c r="G100" s="30"/>
      <c r="H100" s="30"/>
    </row>
    <row r="101" spans="1:8" ht="13.5" hidden="1" thickBot="1">
      <c r="A101" s="156" t="s">
        <v>180</v>
      </c>
      <c r="B101" s="153" t="s">
        <v>181</v>
      </c>
      <c r="C101" s="86"/>
      <c r="D101" s="30"/>
      <c r="E101" s="86"/>
      <c r="F101" s="30"/>
      <c r="G101" s="30"/>
      <c r="H101" s="30"/>
    </row>
    <row r="102" spans="1:8" ht="13.5" hidden="1" thickBot="1">
      <c r="A102" s="156" t="s">
        <v>182</v>
      </c>
      <c r="B102" s="153" t="s">
        <v>183</v>
      </c>
      <c r="C102" s="86"/>
      <c r="D102" s="30"/>
      <c r="E102" s="86"/>
      <c r="F102" s="30"/>
      <c r="G102" s="30"/>
      <c r="H102" s="30"/>
    </row>
    <row r="103" spans="1:8" ht="13.5" hidden="1" thickBot="1">
      <c r="A103" s="156" t="s">
        <v>184</v>
      </c>
      <c r="B103" s="153" t="s">
        <v>185</v>
      </c>
      <c r="C103" s="86"/>
      <c r="D103" s="30"/>
      <c r="E103" s="86"/>
      <c r="F103" s="30"/>
      <c r="G103" s="30"/>
      <c r="H103" s="30"/>
    </row>
    <row r="104" spans="1:8" ht="13.5" hidden="1" thickBot="1">
      <c r="A104" s="156" t="s">
        <v>186</v>
      </c>
      <c r="B104" s="153" t="s">
        <v>187</v>
      </c>
      <c r="C104" s="86"/>
      <c r="D104" s="30"/>
      <c r="E104" s="86"/>
      <c r="F104" s="30"/>
      <c r="G104" s="30"/>
      <c r="H104" s="30"/>
    </row>
    <row r="105" spans="1:8" ht="13.5" hidden="1" thickBot="1">
      <c r="A105" s="156" t="s">
        <v>188</v>
      </c>
      <c r="B105" s="153" t="s">
        <v>189</v>
      </c>
      <c r="C105" s="86"/>
      <c r="D105" s="30"/>
      <c r="E105" s="86"/>
      <c r="F105" s="30"/>
      <c r="G105" s="30"/>
      <c r="H105" s="30"/>
    </row>
    <row r="106" spans="1:8" ht="13.5" hidden="1" thickBot="1">
      <c r="A106" s="156" t="s">
        <v>190</v>
      </c>
      <c r="B106" s="153" t="s">
        <v>191</v>
      </c>
      <c r="C106" s="86"/>
      <c r="D106" s="30"/>
      <c r="E106" s="86"/>
      <c r="F106" s="30"/>
      <c r="G106" s="30"/>
      <c r="H106" s="30"/>
    </row>
    <row r="107" spans="1:8" ht="13.5" hidden="1" thickBot="1">
      <c r="A107" s="156" t="s">
        <v>192</v>
      </c>
      <c r="B107" s="153" t="s">
        <v>193</v>
      </c>
      <c r="C107" s="86"/>
      <c r="D107" s="30"/>
      <c r="E107" s="86"/>
      <c r="F107" s="30"/>
      <c r="G107" s="30"/>
      <c r="H107" s="30"/>
    </row>
    <row r="108" spans="1:8" ht="13.5" hidden="1" thickBot="1">
      <c r="A108" s="194" t="s">
        <v>194</v>
      </c>
      <c r="B108" s="195" t="s">
        <v>195</v>
      </c>
      <c r="C108" s="113"/>
      <c r="D108" s="114"/>
      <c r="E108" s="113"/>
      <c r="F108" s="114"/>
      <c r="G108" s="114"/>
      <c r="H108" s="114"/>
    </row>
    <row r="109" spans="1:11" ht="14.25" thickBot="1" thickTop="1">
      <c r="A109" s="75" t="s">
        <v>196</v>
      </c>
      <c r="B109" s="76" t="s">
        <v>197</v>
      </c>
      <c r="C109" s="107">
        <v>0</v>
      </c>
      <c r="D109" s="163"/>
      <c r="E109" s="107">
        <v>173100</v>
      </c>
      <c r="F109" s="107">
        <f>F74+F69+F67+F65+F92</f>
        <v>111408</v>
      </c>
      <c r="G109" s="107"/>
      <c r="H109" s="107">
        <f>H65+H67+H69+H74+H92+H95</f>
        <v>161368</v>
      </c>
      <c r="K109" s="23">
        <v>157268</v>
      </c>
    </row>
    <row r="110" spans="1:8" ht="13.5" thickTop="1">
      <c r="A110" s="196"/>
      <c r="B110" s="197"/>
      <c r="C110" s="105"/>
      <c r="D110" s="105"/>
      <c r="E110" s="105"/>
      <c r="F110" s="105"/>
      <c r="G110" s="105"/>
      <c r="H110" s="105"/>
    </row>
    <row r="111" ht="15" customHeight="1">
      <c r="K111" s="60">
        <f>SUM(K55:K110)</f>
        <v>157268</v>
      </c>
    </row>
    <row r="112" spans="1:9" ht="12.75">
      <c r="A112" s="196"/>
      <c r="B112" s="197"/>
      <c r="C112" s="105"/>
      <c r="D112" s="105"/>
      <c r="E112" s="105"/>
      <c r="F112" s="105"/>
      <c r="G112" s="105"/>
      <c r="H112" s="474" t="s">
        <v>298</v>
      </c>
      <c r="I112" s="474"/>
    </row>
    <row r="113" spans="1:8" ht="12.75" hidden="1">
      <c r="A113" s="196"/>
      <c r="B113" s="197"/>
      <c r="C113" s="105"/>
      <c r="D113" s="105"/>
      <c r="E113" s="105"/>
      <c r="F113" s="105"/>
      <c r="G113" s="105"/>
      <c r="H113" s="105"/>
    </row>
    <row r="114" ht="12.75">
      <c r="H114" s="98"/>
    </row>
    <row r="115" spans="2:8" ht="12.75">
      <c r="B115" s="161" t="s">
        <v>200</v>
      </c>
      <c r="C115" s="161"/>
      <c r="D115" s="161"/>
      <c r="E115" s="161"/>
      <c r="F115" s="161"/>
      <c r="G115" s="161"/>
      <c r="H115" s="161"/>
    </row>
    <row r="116" ht="13.5" thickBot="1"/>
    <row r="117" spans="1:8" ht="13.5" customHeight="1" thickTop="1">
      <c r="A117" s="448" t="s">
        <v>20</v>
      </c>
      <c r="B117" s="448" t="s">
        <v>21</v>
      </c>
      <c r="C117" s="479" t="s">
        <v>22</v>
      </c>
      <c r="D117" s="480"/>
      <c r="E117" s="479" t="s">
        <v>23</v>
      </c>
      <c r="F117" s="480"/>
      <c r="G117" s="322" t="s">
        <v>22</v>
      </c>
      <c r="H117" s="324" t="s">
        <v>23</v>
      </c>
    </row>
    <row r="118" spans="1:8" ht="13.5" thickBot="1">
      <c r="A118" s="450"/>
      <c r="B118" s="450"/>
      <c r="C118" s="159" t="s">
        <v>292</v>
      </c>
      <c r="D118" s="158" t="s">
        <v>1</v>
      </c>
      <c r="E118" s="159" t="s">
        <v>292</v>
      </c>
      <c r="F118" s="158" t="s">
        <v>1</v>
      </c>
      <c r="G118" s="295">
        <v>42736</v>
      </c>
      <c r="H118" s="158" t="s">
        <v>363</v>
      </c>
    </row>
    <row r="119" spans="1:8" ht="13.5" thickTop="1">
      <c r="A119" s="192" t="s">
        <v>126</v>
      </c>
      <c r="B119" s="193" t="s">
        <v>128</v>
      </c>
      <c r="C119" s="106"/>
      <c r="D119" s="247">
        <v>309715</v>
      </c>
      <c r="E119" s="189">
        <v>39600</v>
      </c>
      <c r="F119" s="252">
        <v>103840</v>
      </c>
      <c r="G119" s="252">
        <f>G7</f>
        <v>331040</v>
      </c>
      <c r="H119" s="247">
        <f>H7+H65</f>
        <v>117400</v>
      </c>
    </row>
    <row r="120" spans="1:8" ht="12.75">
      <c r="A120" s="156" t="s">
        <v>129</v>
      </c>
      <c r="B120" s="153" t="s">
        <v>130</v>
      </c>
      <c r="C120" s="86"/>
      <c r="D120" s="246">
        <v>5994</v>
      </c>
      <c r="E120" s="189">
        <v>39600</v>
      </c>
      <c r="F120" s="252">
        <v>80173</v>
      </c>
      <c r="G120" s="252">
        <v>11080</v>
      </c>
      <c r="H120" s="246">
        <f>H10+H67</f>
        <v>121348</v>
      </c>
    </row>
    <row r="121" spans="1:8" ht="12.75">
      <c r="A121" s="156" t="s">
        <v>131</v>
      </c>
      <c r="B121" s="153" t="s">
        <v>132</v>
      </c>
      <c r="C121" s="86"/>
      <c r="D121" s="246">
        <v>66100</v>
      </c>
      <c r="E121" s="86">
        <v>86200</v>
      </c>
      <c r="F121" s="246">
        <v>32895</v>
      </c>
      <c r="G121" s="246">
        <v>76496</v>
      </c>
      <c r="H121" s="246">
        <f>H16+H69</f>
        <v>59050</v>
      </c>
    </row>
    <row r="122" spans="1:8" ht="12.75">
      <c r="A122" s="156" t="s">
        <v>133</v>
      </c>
      <c r="B122" s="153" t="s">
        <v>134</v>
      </c>
      <c r="C122" s="86"/>
      <c r="D122" s="30">
        <v>37023</v>
      </c>
      <c r="E122" s="86">
        <v>20000</v>
      </c>
      <c r="F122" s="30">
        <v>18545</v>
      </c>
      <c r="G122" s="30">
        <f>G17</f>
        <v>42943</v>
      </c>
      <c r="H122" s="30">
        <f>H17+H70</f>
        <v>34911</v>
      </c>
    </row>
    <row r="123" spans="1:8" ht="12.75">
      <c r="A123" s="156" t="s">
        <v>137</v>
      </c>
      <c r="B123" s="153" t="s">
        <v>138</v>
      </c>
      <c r="C123" s="86"/>
      <c r="D123" s="30">
        <v>17523</v>
      </c>
      <c r="E123" s="86">
        <v>12800</v>
      </c>
      <c r="F123" s="30">
        <v>8733</v>
      </c>
      <c r="G123" s="30">
        <f>G19</f>
        <v>20523</v>
      </c>
      <c r="H123" s="30">
        <f>H19+H72</f>
        <v>16948</v>
      </c>
    </row>
    <row r="124" spans="1:8" ht="12.75">
      <c r="A124" s="156" t="s">
        <v>139</v>
      </c>
      <c r="B124" s="153" t="s">
        <v>140</v>
      </c>
      <c r="C124" s="86"/>
      <c r="D124" s="30">
        <v>11554</v>
      </c>
      <c r="E124" s="86">
        <v>5300</v>
      </c>
      <c r="F124" s="30">
        <v>5617</v>
      </c>
      <c r="G124" s="30">
        <f>G20</f>
        <v>13030</v>
      </c>
      <c r="H124" s="30">
        <f>H73+H20</f>
        <v>7191</v>
      </c>
    </row>
    <row r="125" spans="1:8" ht="12.75">
      <c r="A125" s="156" t="s">
        <v>141</v>
      </c>
      <c r="B125" s="153" t="s">
        <v>142</v>
      </c>
      <c r="C125" s="86">
        <v>0</v>
      </c>
      <c r="D125" s="327">
        <v>12291</v>
      </c>
      <c r="E125" s="86">
        <v>1900</v>
      </c>
      <c r="F125" s="246">
        <v>772250</v>
      </c>
      <c r="G125" s="327">
        <f>G21</f>
        <v>12984</v>
      </c>
      <c r="H125" s="246">
        <f>H126+H127+H128+H130+H131+H132+H133+H134+H135+H136+H137+H138</f>
        <v>742690</v>
      </c>
    </row>
    <row r="126" spans="1:8" ht="12.75">
      <c r="A126" s="156" t="s">
        <v>143</v>
      </c>
      <c r="B126" s="153" t="s">
        <v>144</v>
      </c>
      <c r="C126" s="86">
        <v>0</v>
      </c>
      <c r="D126" s="30"/>
      <c r="E126" s="86">
        <v>50000</v>
      </c>
      <c r="F126" s="30">
        <f>F22+F79</f>
        <v>21600</v>
      </c>
      <c r="G126" s="30"/>
      <c r="H126" s="30">
        <f>H22+H79</f>
        <v>11600</v>
      </c>
    </row>
    <row r="127" spans="1:8" ht="12.75">
      <c r="A127" s="156" t="s">
        <v>145</v>
      </c>
      <c r="B127" s="153" t="s">
        <v>146</v>
      </c>
      <c r="C127" s="86">
        <v>0</v>
      </c>
      <c r="D127" s="30"/>
      <c r="E127" s="86"/>
      <c r="F127" s="30">
        <v>71736</v>
      </c>
      <c r="G127" s="30"/>
      <c r="H127" s="30">
        <f>H23</f>
        <v>36000</v>
      </c>
    </row>
    <row r="128" spans="1:8" ht="12.75">
      <c r="A128" s="156" t="s">
        <v>147</v>
      </c>
      <c r="B128" s="153" t="s">
        <v>148</v>
      </c>
      <c r="C128" s="86">
        <v>0</v>
      </c>
      <c r="E128" s="86"/>
      <c r="F128" s="30">
        <v>17050</v>
      </c>
      <c r="G128" s="30"/>
      <c r="H128" s="30">
        <f>H24+H80</f>
        <v>20700</v>
      </c>
    </row>
    <row r="129" spans="1:8" ht="12.75">
      <c r="A129" s="156" t="s">
        <v>149</v>
      </c>
      <c r="B129" s="153" t="s">
        <v>150</v>
      </c>
      <c r="C129" s="86">
        <v>0</v>
      </c>
      <c r="D129" s="30"/>
      <c r="E129" s="86"/>
      <c r="F129" s="30"/>
      <c r="G129" s="30"/>
      <c r="H129" s="30"/>
    </row>
    <row r="130" spans="1:8" ht="12.75">
      <c r="A130" s="156" t="s">
        <v>151</v>
      </c>
      <c r="B130" s="153" t="s">
        <v>152</v>
      </c>
      <c r="C130" s="86">
        <v>0</v>
      </c>
      <c r="D130" s="30"/>
      <c r="E130" s="86"/>
      <c r="F130" s="30">
        <f>F81+F26</f>
        <v>122000</v>
      </c>
      <c r="G130" s="30"/>
      <c r="H130" s="30">
        <f>H81+H26</f>
        <v>123000</v>
      </c>
    </row>
    <row r="131" spans="1:8" ht="12.75">
      <c r="A131" s="156" t="s">
        <v>153</v>
      </c>
      <c r="B131" s="153" t="s">
        <v>154</v>
      </c>
      <c r="C131" s="86">
        <v>0</v>
      </c>
      <c r="D131" s="30"/>
      <c r="E131" s="86">
        <v>100</v>
      </c>
      <c r="F131" s="30">
        <f>F82+F27</f>
        <v>210000</v>
      </c>
      <c r="G131" s="30"/>
      <c r="H131" s="30">
        <f>H82+H27</f>
        <v>122000</v>
      </c>
    </row>
    <row r="132" spans="1:8" ht="12.75">
      <c r="A132" s="156" t="s">
        <v>155</v>
      </c>
      <c r="B132" s="153" t="s">
        <v>157</v>
      </c>
      <c r="C132" s="86">
        <v>0</v>
      </c>
      <c r="D132" s="30"/>
      <c r="E132" s="86">
        <v>1800</v>
      </c>
      <c r="F132" s="30">
        <f>F28+F83</f>
        <v>360300</v>
      </c>
      <c r="G132" s="30"/>
      <c r="H132" s="30">
        <f>H83+H28</f>
        <v>401100</v>
      </c>
    </row>
    <row r="133" spans="1:8" ht="12.75">
      <c r="A133" s="156" t="s">
        <v>159</v>
      </c>
      <c r="B133" s="153" t="s">
        <v>158</v>
      </c>
      <c r="C133" s="86">
        <v>0</v>
      </c>
      <c r="D133" s="30"/>
      <c r="E133" s="86">
        <v>9500</v>
      </c>
      <c r="F133" s="30">
        <f>F29</f>
        <v>8000</v>
      </c>
      <c r="G133" s="30"/>
      <c r="H133" s="30"/>
    </row>
    <row r="134" spans="1:8" ht="12.75">
      <c r="A134" s="156" t="s">
        <v>162</v>
      </c>
      <c r="B134" s="153" t="s">
        <v>163</v>
      </c>
      <c r="C134" s="86">
        <v>0</v>
      </c>
      <c r="D134" s="30"/>
      <c r="E134" s="86">
        <v>4700</v>
      </c>
      <c r="F134" s="30">
        <v>13000</v>
      </c>
      <c r="G134" s="30"/>
      <c r="H134" s="30">
        <f>H85+H30</f>
        <v>8000</v>
      </c>
    </row>
    <row r="135" spans="1:8" ht="12.75">
      <c r="A135" s="156" t="s">
        <v>164</v>
      </c>
      <c r="B135" s="153" t="s">
        <v>165</v>
      </c>
      <c r="C135" s="86">
        <v>0</v>
      </c>
      <c r="D135" s="30"/>
      <c r="E135" s="86">
        <v>3000</v>
      </c>
      <c r="F135" s="30">
        <v>4800</v>
      </c>
      <c r="G135" s="30"/>
      <c r="H135" s="30">
        <f>H86+H31</f>
        <v>6800</v>
      </c>
    </row>
    <row r="136" spans="1:8" ht="12.75">
      <c r="A136" s="156" t="s">
        <v>166</v>
      </c>
      <c r="B136" s="153" t="s">
        <v>167</v>
      </c>
      <c r="C136" s="86">
        <v>0</v>
      </c>
      <c r="D136" s="30"/>
      <c r="E136" s="86">
        <v>1600</v>
      </c>
      <c r="F136" s="30">
        <v>15000</v>
      </c>
      <c r="G136" s="30"/>
      <c r="H136" s="30">
        <f>H32</f>
        <v>10000</v>
      </c>
    </row>
    <row r="137" spans="1:8" ht="12.75">
      <c r="A137" s="156" t="s">
        <v>168</v>
      </c>
      <c r="B137" s="153" t="s">
        <v>169</v>
      </c>
      <c r="C137" s="86">
        <v>0</v>
      </c>
      <c r="D137" s="160">
        <v>12291</v>
      </c>
      <c r="E137" s="254"/>
      <c r="F137" s="254"/>
      <c r="G137" s="160">
        <f>G33</f>
        <v>12984</v>
      </c>
      <c r="H137" s="30">
        <f>H90+H33</f>
        <v>3490</v>
      </c>
    </row>
    <row r="138" spans="1:8" ht="12.75">
      <c r="A138" s="156" t="s">
        <v>170</v>
      </c>
      <c r="B138" s="153" t="s">
        <v>76</v>
      </c>
      <c r="C138" s="86">
        <v>0</v>
      </c>
      <c r="D138" s="30">
        <v>0</v>
      </c>
      <c r="E138" s="86"/>
      <c r="F138" s="30"/>
      <c r="G138" s="30"/>
      <c r="H138" s="30">
        <f>H34+H91</f>
        <v>0</v>
      </c>
    </row>
    <row r="139" spans="1:8" ht="12.75">
      <c r="A139" s="156" t="s">
        <v>172</v>
      </c>
      <c r="B139" s="153" t="s">
        <v>173</v>
      </c>
      <c r="C139" s="86">
        <v>0</v>
      </c>
      <c r="D139" s="30">
        <v>0</v>
      </c>
      <c r="E139" s="86"/>
      <c r="F139" s="30"/>
      <c r="G139" s="30"/>
      <c r="H139" s="30"/>
    </row>
    <row r="140" spans="1:8" ht="12.75">
      <c r="A140" s="156" t="s">
        <v>205</v>
      </c>
      <c r="B140" s="153" t="s">
        <v>208</v>
      </c>
      <c r="C140" s="86">
        <v>0</v>
      </c>
      <c r="D140" s="30">
        <v>0</v>
      </c>
      <c r="E140" s="86"/>
      <c r="F140" s="246">
        <v>45000</v>
      </c>
      <c r="G140" s="246"/>
      <c r="H140" s="246">
        <f>H36</f>
        <v>46000</v>
      </c>
    </row>
    <row r="141" spans="1:8" ht="12.75">
      <c r="A141" s="156" t="s">
        <v>174</v>
      </c>
      <c r="B141" s="153" t="s">
        <v>175</v>
      </c>
      <c r="C141" s="86">
        <v>0</v>
      </c>
      <c r="D141" s="30">
        <v>0</v>
      </c>
      <c r="E141" s="86"/>
      <c r="F141" s="30"/>
      <c r="G141" s="30"/>
      <c r="H141" s="30"/>
    </row>
    <row r="142" spans="1:8" ht="12.75">
      <c r="A142" s="156" t="s">
        <v>176</v>
      </c>
      <c r="B142" s="153" t="s">
        <v>177</v>
      </c>
      <c r="C142" s="86">
        <v>0</v>
      </c>
      <c r="D142" s="30">
        <v>0</v>
      </c>
      <c r="E142" s="86"/>
      <c r="F142" s="246">
        <v>35500</v>
      </c>
      <c r="G142" s="246"/>
      <c r="H142" s="246">
        <f>H92</f>
        <v>35000</v>
      </c>
    </row>
    <row r="143" spans="1:8" ht="12.75">
      <c r="A143" s="156" t="s">
        <v>178</v>
      </c>
      <c r="B143" s="153" t="s">
        <v>179</v>
      </c>
      <c r="C143" s="86">
        <v>0</v>
      </c>
      <c r="D143" s="30">
        <v>0</v>
      </c>
      <c r="E143" s="86"/>
      <c r="F143" s="30"/>
      <c r="G143" s="30"/>
      <c r="H143" s="30"/>
    </row>
    <row r="144" spans="1:8" ht="12.75">
      <c r="A144" s="156" t="s">
        <v>180</v>
      </c>
      <c r="B144" s="153" t="s">
        <v>181</v>
      </c>
      <c r="C144" s="86">
        <v>0</v>
      </c>
      <c r="D144" s="30">
        <v>0</v>
      </c>
      <c r="E144" s="86"/>
      <c r="F144" s="30"/>
      <c r="G144" s="30"/>
      <c r="H144" s="246"/>
    </row>
    <row r="145" spans="1:8" ht="12.75">
      <c r="A145" s="156" t="s">
        <v>182</v>
      </c>
      <c r="B145" s="153" t="s">
        <v>183</v>
      </c>
      <c r="C145" s="86">
        <v>0</v>
      </c>
      <c r="D145" s="30">
        <v>0</v>
      </c>
      <c r="E145" s="86"/>
      <c r="F145" s="246">
        <v>19000</v>
      </c>
      <c r="G145" s="246"/>
      <c r="H145" s="246">
        <f>H95+H43</f>
        <v>14000</v>
      </c>
    </row>
    <row r="146" spans="1:8" ht="12.75">
      <c r="A146" s="156" t="s">
        <v>184</v>
      </c>
      <c r="B146" s="153" t="s">
        <v>185</v>
      </c>
      <c r="C146" s="86">
        <v>0</v>
      </c>
      <c r="D146" s="30">
        <v>0</v>
      </c>
      <c r="E146" s="86"/>
      <c r="F146" s="30"/>
      <c r="G146" s="160"/>
      <c r="H146" s="254"/>
    </row>
    <row r="147" spans="1:8" ht="12.75">
      <c r="A147" s="156" t="s">
        <v>186</v>
      </c>
      <c r="B147" s="153" t="s">
        <v>187</v>
      </c>
      <c r="C147" s="86">
        <v>0</v>
      </c>
      <c r="D147" s="30">
        <v>0</v>
      </c>
      <c r="E147" s="86"/>
      <c r="F147" s="30"/>
      <c r="G147" s="30"/>
      <c r="H147" s="246"/>
    </row>
    <row r="148" spans="1:8" ht="12.75">
      <c r="A148" s="156" t="s">
        <v>188</v>
      </c>
      <c r="B148" s="153" t="s">
        <v>189</v>
      </c>
      <c r="C148" s="86">
        <v>0</v>
      </c>
      <c r="D148" s="30">
        <v>0</v>
      </c>
      <c r="E148" s="86"/>
      <c r="F148" s="246">
        <v>20000</v>
      </c>
      <c r="G148" s="246"/>
      <c r="H148" s="246">
        <f aca="true" t="shared" si="0" ref="H148:H153">H46</f>
        <v>45000</v>
      </c>
    </row>
    <row r="149" spans="1:8" ht="12.75">
      <c r="A149" s="331">
        <v>5201</v>
      </c>
      <c r="B149" s="329" t="s">
        <v>364</v>
      </c>
      <c r="C149" s="86"/>
      <c r="D149" s="30"/>
      <c r="E149" s="86"/>
      <c r="F149" s="246"/>
      <c r="G149" s="246"/>
      <c r="H149" s="30">
        <f t="shared" si="0"/>
        <v>5000</v>
      </c>
    </row>
    <row r="150" spans="1:8" ht="12.75">
      <c r="A150" s="332">
        <v>5202</v>
      </c>
      <c r="B150" s="330" t="s">
        <v>365</v>
      </c>
      <c r="C150" s="86"/>
      <c r="D150" s="30"/>
      <c r="E150" s="86"/>
      <c r="F150" s="246"/>
      <c r="G150" s="246"/>
      <c r="H150" s="30">
        <f t="shared" si="0"/>
        <v>0</v>
      </c>
    </row>
    <row r="151" spans="1:8" ht="12.75">
      <c r="A151" s="332">
        <v>5203</v>
      </c>
      <c r="B151" s="330" t="s">
        <v>366</v>
      </c>
      <c r="C151" s="86"/>
      <c r="D151" s="30"/>
      <c r="E151" s="86"/>
      <c r="F151" s="246"/>
      <c r="G151" s="246"/>
      <c r="H151" s="30">
        <f t="shared" si="0"/>
        <v>15000</v>
      </c>
    </row>
    <row r="152" spans="1:8" ht="12.75">
      <c r="A152" s="332">
        <v>5204</v>
      </c>
      <c r="B152" s="330" t="s">
        <v>367</v>
      </c>
      <c r="C152" s="86"/>
      <c r="D152" s="30"/>
      <c r="E152" s="86"/>
      <c r="F152" s="246"/>
      <c r="G152" s="246"/>
      <c r="H152" s="30">
        <f t="shared" si="0"/>
        <v>10000</v>
      </c>
    </row>
    <row r="153" spans="1:8" ht="12.75">
      <c r="A153" s="332">
        <v>5205</v>
      </c>
      <c r="B153" s="330" t="s">
        <v>368</v>
      </c>
      <c r="C153" s="86"/>
      <c r="D153" s="30"/>
      <c r="E153" s="86"/>
      <c r="F153" s="246"/>
      <c r="G153" s="246"/>
      <c r="H153" s="30">
        <f t="shared" si="0"/>
        <v>15000</v>
      </c>
    </row>
    <row r="154" spans="1:8" ht="12.75">
      <c r="A154" s="156" t="s">
        <v>190</v>
      </c>
      <c r="B154" s="153" t="s">
        <v>191</v>
      </c>
      <c r="C154" s="86">
        <v>0</v>
      </c>
      <c r="D154" s="30">
        <v>0</v>
      </c>
      <c r="E154" s="86"/>
      <c r="F154" s="30"/>
      <c r="G154" s="30"/>
      <c r="H154" s="30">
        <v>0</v>
      </c>
    </row>
    <row r="155" spans="1:8" ht="12.75">
      <c r="A155" s="156" t="s">
        <v>192</v>
      </c>
      <c r="B155" s="153" t="s">
        <v>193</v>
      </c>
      <c r="C155" s="86">
        <v>0</v>
      </c>
      <c r="D155" s="30">
        <v>0</v>
      </c>
      <c r="E155" s="86">
        <v>0</v>
      </c>
      <c r="F155" s="30">
        <v>0</v>
      </c>
      <c r="G155" s="30"/>
      <c r="H155" s="30">
        <v>0</v>
      </c>
    </row>
    <row r="156" spans="1:11" ht="13.5" thickBot="1">
      <c r="A156" s="194" t="s">
        <v>194</v>
      </c>
      <c r="B156" s="195" t="s">
        <v>195</v>
      </c>
      <c r="C156" s="113">
        <v>0</v>
      </c>
      <c r="D156" s="114">
        <v>0</v>
      </c>
      <c r="E156" s="113">
        <v>0</v>
      </c>
      <c r="F156" s="114">
        <v>0</v>
      </c>
      <c r="G156" s="114"/>
      <c r="H156" s="114">
        <v>0</v>
      </c>
      <c r="K156" s="29"/>
    </row>
    <row r="157" spans="1:8" ht="14.25" thickBot="1" thickTop="1">
      <c r="A157" s="75" t="s">
        <v>196</v>
      </c>
      <c r="B157" s="76" t="s">
        <v>197</v>
      </c>
      <c r="C157" s="107"/>
      <c r="D157" s="163">
        <v>394100</v>
      </c>
      <c r="E157" s="107">
        <v>173100</v>
      </c>
      <c r="F157" s="163">
        <f>F148+F145+F142+F125+F121+F119+F140</f>
        <v>1028485</v>
      </c>
      <c r="G157" s="163">
        <f>G125+G121+G120+G119</f>
        <v>431600</v>
      </c>
      <c r="H157" s="163"/>
    </row>
    <row r="158" spans="1:8" ht="13.5" thickTop="1">
      <c r="A158" s="196"/>
      <c r="B158" s="197"/>
      <c r="C158" s="105"/>
      <c r="D158" s="105"/>
      <c r="E158" s="105"/>
      <c r="F158" s="105"/>
      <c r="G158" s="105"/>
      <c r="H158" s="105"/>
    </row>
    <row r="159" spans="3:8" ht="12.75">
      <c r="C159" s="29"/>
      <c r="D159" s="29"/>
      <c r="E159" s="29"/>
      <c r="F159" s="29"/>
      <c r="G159" s="29"/>
      <c r="H159" s="29"/>
    </row>
    <row r="160" spans="8:9" ht="12.75">
      <c r="H160" s="474" t="s">
        <v>489</v>
      </c>
      <c r="I160" s="474"/>
    </row>
    <row r="161" spans="2:8" ht="12.75">
      <c r="B161" s="161" t="s">
        <v>201</v>
      </c>
      <c r="C161" s="161"/>
      <c r="D161" s="161"/>
      <c r="E161" s="161"/>
      <c r="F161" s="161"/>
      <c r="G161" s="161"/>
      <c r="H161" s="161"/>
    </row>
    <row r="162" ht="13.5" thickBot="1"/>
    <row r="163" spans="1:8" ht="13.5" customHeight="1" thickTop="1">
      <c r="A163" s="448" t="s">
        <v>20</v>
      </c>
      <c r="B163" s="448" t="s">
        <v>21</v>
      </c>
      <c r="C163" s="479" t="s">
        <v>22</v>
      </c>
      <c r="D163" s="480"/>
      <c r="E163" s="479" t="s">
        <v>22</v>
      </c>
      <c r="F163" s="480"/>
      <c r="G163" s="328" t="s">
        <v>22</v>
      </c>
      <c r="H163" s="324" t="s">
        <v>23</v>
      </c>
    </row>
    <row r="164" spans="1:8" ht="12.75">
      <c r="A164" s="449"/>
      <c r="B164" s="449"/>
      <c r="C164" s="157" t="s">
        <v>226</v>
      </c>
      <c r="D164" s="49" t="s">
        <v>226</v>
      </c>
      <c r="E164" s="157" t="s">
        <v>226</v>
      </c>
      <c r="F164" s="49" t="s">
        <v>226</v>
      </c>
      <c r="G164" s="49" t="s">
        <v>226</v>
      </c>
      <c r="H164" s="49" t="s">
        <v>226</v>
      </c>
    </row>
    <row r="165" spans="1:8" ht="13.5" thickBot="1">
      <c r="A165" s="450"/>
      <c r="B165" s="450"/>
      <c r="C165" s="159" t="s">
        <v>292</v>
      </c>
      <c r="D165" s="158" t="s">
        <v>1</v>
      </c>
      <c r="E165" s="159" t="s">
        <v>292</v>
      </c>
      <c r="F165" s="158" t="s">
        <v>363</v>
      </c>
      <c r="G165" s="158" t="s">
        <v>363</v>
      </c>
      <c r="H165" s="158" t="s">
        <v>363</v>
      </c>
    </row>
    <row r="166" spans="1:8" ht="13.5" thickTop="1">
      <c r="A166" s="192" t="s">
        <v>126</v>
      </c>
      <c r="B166" s="193" t="s">
        <v>128</v>
      </c>
      <c r="C166" s="106"/>
      <c r="D166" s="111"/>
      <c r="E166" s="106"/>
      <c r="F166" s="111"/>
      <c r="G166" s="111"/>
      <c r="H166" s="111"/>
    </row>
    <row r="167" spans="1:8" ht="12.75">
      <c r="A167" s="156" t="s">
        <v>129</v>
      </c>
      <c r="B167" s="153" t="s">
        <v>130</v>
      </c>
      <c r="C167" s="249">
        <v>15400</v>
      </c>
      <c r="D167" s="246">
        <v>14520</v>
      </c>
      <c r="E167" s="86"/>
      <c r="F167" s="246">
        <f>F168</f>
        <v>14520</v>
      </c>
      <c r="G167" s="30"/>
      <c r="H167" s="30"/>
    </row>
    <row r="168" spans="1:8" ht="13.5">
      <c r="A168" s="293">
        <v>202</v>
      </c>
      <c r="B168" s="288" t="s">
        <v>344</v>
      </c>
      <c r="C168" s="249"/>
      <c r="D168" s="246">
        <v>14520</v>
      </c>
      <c r="E168" s="86"/>
      <c r="F168" s="30">
        <v>14520</v>
      </c>
      <c r="G168" s="30"/>
      <c r="H168" s="30"/>
    </row>
    <row r="169" spans="1:8" ht="12.75">
      <c r="A169" s="156" t="s">
        <v>131</v>
      </c>
      <c r="B169" s="153" t="s">
        <v>132</v>
      </c>
      <c r="C169" s="249">
        <v>439</v>
      </c>
      <c r="D169" s="246">
        <v>2628</v>
      </c>
      <c r="E169" s="86">
        <v>0</v>
      </c>
      <c r="F169" s="246">
        <f>F170+F171+F172+F173</f>
        <v>2628</v>
      </c>
      <c r="G169" s="30"/>
      <c r="H169" s="30">
        <v>0</v>
      </c>
    </row>
    <row r="170" spans="1:8" ht="12.75">
      <c r="A170" s="156" t="s">
        <v>133</v>
      </c>
      <c r="B170" s="153" t="s">
        <v>134</v>
      </c>
      <c r="C170" s="86">
        <v>300</v>
      </c>
      <c r="D170" s="30">
        <v>1931</v>
      </c>
      <c r="E170" s="86"/>
      <c r="F170" s="30">
        <v>1931</v>
      </c>
      <c r="G170" s="30"/>
      <c r="H170" s="30">
        <v>15000</v>
      </c>
    </row>
    <row r="171" spans="1:8" ht="12.75">
      <c r="A171" s="156" t="s">
        <v>135</v>
      </c>
      <c r="B171" s="153" t="s">
        <v>136</v>
      </c>
      <c r="C171" s="86"/>
      <c r="D171" s="30"/>
      <c r="E171" s="86"/>
      <c r="F171" s="30"/>
      <c r="G171" s="30"/>
      <c r="H171" s="30"/>
    </row>
    <row r="172" spans="1:8" ht="12.75">
      <c r="A172" s="156" t="s">
        <v>137</v>
      </c>
      <c r="B172" s="153" t="s">
        <v>138</v>
      </c>
      <c r="C172" s="86">
        <v>100</v>
      </c>
      <c r="D172" s="30">
        <v>697</v>
      </c>
      <c r="E172" s="86"/>
      <c r="F172" s="30">
        <v>697</v>
      </c>
      <c r="G172" s="30"/>
      <c r="H172" s="30">
        <v>21000</v>
      </c>
    </row>
    <row r="173" spans="1:8" ht="12.75">
      <c r="A173" s="156" t="s">
        <v>139</v>
      </c>
      <c r="B173" s="153" t="s">
        <v>140</v>
      </c>
      <c r="C173" s="86">
        <v>39</v>
      </c>
      <c r="D173" s="30"/>
      <c r="E173" s="86"/>
      <c r="F173" s="30"/>
      <c r="G173" s="30"/>
      <c r="H173" s="30"/>
    </row>
    <row r="174" spans="1:8" ht="12.75">
      <c r="A174" s="156" t="s">
        <v>141</v>
      </c>
      <c r="B174" s="153" t="s">
        <v>142</v>
      </c>
      <c r="C174" s="249">
        <v>5361</v>
      </c>
      <c r="D174" s="246">
        <v>4812</v>
      </c>
      <c r="E174" s="86">
        <v>0</v>
      </c>
      <c r="F174" s="246">
        <f>F175+F176+F177+F178+F179+F180+F181+F182+F183+F184+F185+F186+F187+F188</f>
        <v>5412</v>
      </c>
      <c r="G174" s="30"/>
      <c r="H174" s="30">
        <v>0</v>
      </c>
    </row>
    <row r="175" spans="1:8" ht="12.75">
      <c r="A175" s="156" t="s">
        <v>143</v>
      </c>
      <c r="B175" s="153" t="s">
        <v>144</v>
      </c>
      <c r="C175" s="86"/>
      <c r="D175" s="30"/>
      <c r="E175" s="86"/>
      <c r="F175" s="30"/>
      <c r="G175" s="30"/>
      <c r="H175" s="30"/>
    </row>
    <row r="176" spans="1:8" ht="12.75">
      <c r="A176" s="156" t="s">
        <v>145</v>
      </c>
      <c r="B176" s="153" t="s">
        <v>146</v>
      </c>
      <c r="C176" s="86"/>
      <c r="D176" s="30"/>
      <c r="E176" s="86"/>
      <c r="F176" s="30"/>
      <c r="G176" s="30"/>
      <c r="H176" s="30"/>
    </row>
    <row r="177" spans="1:8" ht="12.75">
      <c r="A177" s="156" t="s">
        <v>147</v>
      </c>
      <c r="B177" s="153" t="s">
        <v>148</v>
      </c>
      <c r="C177" s="86"/>
      <c r="D177" s="30"/>
      <c r="E177" s="86"/>
      <c r="F177" s="30"/>
      <c r="G177" s="30"/>
      <c r="H177" s="30"/>
    </row>
    <row r="178" spans="1:8" ht="12.75">
      <c r="A178" s="156" t="s">
        <v>149</v>
      </c>
      <c r="B178" s="153" t="s">
        <v>150</v>
      </c>
      <c r="C178" s="86"/>
      <c r="D178" s="30"/>
      <c r="E178" s="86"/>
      <c r="F178" s="30"/>
      <c r="G178" s="30"/>
      <c r="H178" s="30"/>
    </row>
    <row r="179" spans="1:8" ht="12.75">
      <c r="A179" s="156" t="s">
        <v>151</v>
      </c>
      <c r="B179" s="153" t="s">
        <v>152</v>
      </c>
      <c r="C179" s="86"/>
      <c r="D179" s="30">
        <v>3000</v>
      </c>
      <c r="E179" s="86"/>
      <c r="F179" s="30">
        <v>1400</v>
      </c>
      <c r="G179" s="30"/>
      <c r="H179" s="30"/>
    </row>
    <row r="180" spans="1:8" ht="12.75">
      <c r="A180" s="156" t="s">
        <v>153</v>
      </c>
      <c r="B180" s="153" t="s">
        <v>154</v>
      </c>
      <c r="C180" s="86"/>
      <c r="D180" s="30">
        <v>1000</v>
      </c>
      <c r="E180" s="86"/>
      <c r="F180" s="30">
        <v>1000</v>
      </c>
      <c r="G180" s="30"/>
      <c r="H180" s="30"/>
    </row>
    <row r="181" spans="1:8" ht="12.75">
      <c r="A181" s="156" t="s">
        <v>155</v>
      </c>
      <c r="B181" s="153" t="s">
        <v>157</v>
      </c>
      <c r="C181" s="86"/>
      <c r="D181" s="30">
        <v>812</v>
      </c>
      <c r="E181" s="86"/>
      <c r="F181" s="30">
        <v>3012</v>
      </c>
      <c r="G181" s="30"/>
      <c r="H181" s="30"/>
    </row>
    <row r="182" spans="1:8" ht="12.75">
      <c r="A182" s="156" t="s">
        <v>159</v>
      </c>
      <c r="B182" s="153" t="s">
        <v>158</v>
      </c>
      <c r="C182" s="86"/>
      <c r="D182" s="30"/>
      <c r="E182" s="86"/>
      <c r="F182" s="30"/>
      <c r="G182" s="30"/>
      <c r="H182" s="30"/>
    </row>
    <row r="183" spans="1:8" ht="12.75">
      <c r="A183" s="156" t="s">
        <v>162</v>
      </c>
      <c r="B183" s="153" t="s">
        <v>163</v>
      </c>
      <c r="C183" s="86">
        <v>5361</v>
      </c>
      <c r="D183" s="30"/>
      <c r="E183" s="86"/>
      <c r="F183" s="30"/>
      <c r="G183" s="30"/>
      <c r="H183" s="30"/>
    </row>
    <row r="184" spans="1:8" ht="12.75">
      <c r="A184" s="156" t="s">
        <v>164</v>
      </c>
      <c r="B184" s="153" t="s">
        <v>165</v>
      </c>
      <c r="C184" s="86"/>
      <c r="D184" s="30"/>
      <c r="E184" s="86"/>
      <c r="F184" s="30"/>
      <c r="G184" s="30"/>
      <c r="H184" s="30"/>
    </row>
    <row r="185" spans="1:8" ht="12.75">
      <c r="A185" s="156" t="s">
        <v>166</v>
      </c>
      <c r="B185" s="153" t="s">
        <v>167</v>
      </c>
      <c r="C185" s="86"/>
      <c r="D185" s="30"/>
      <c r="E185" s="86"/>
      <c r="F185" s="30"/>
      <c r="G185" s="30"/>
      <c r="H185" s="30"/>
    </row>
    <row r="186" spans="1:8" ht="12.75">
      <c r="A186" s="156" t="s">
        <v>168</v>
      </c>
      <c r="B186" s="153" t="s">
        <v>169</v>
      </c>
      <c r="C186" s="86"/>
      <c r="D186" s="30"/>
      <c r="E186" s="86"/>
      <c r="F186" s="30"/>
      <c r="G186" s="30"/>
      <c r="H186" s="30"/>
    </row>
    <row r="187" spans="1:8" ht="12.75">
      <c r="A187" s="156" t="s">
        <v>170</v>
      </c>
      <c r="B187" s="153" t="s">
        <v>76</v>
      </c>
      <c r="C187" s="86"/>
      <c r="D187" s="30"/>
      <c r="E187" s="86"/>
      <c r="F187" s="30"/>
      <c r="G187" s="30"/>
      <c r="H187" s="30"/>
    </row>
    <row r="188" spans="1:8" ht="12.75">
      <c r="A188" s="156" t="s">
        <v>172</v>
      </c>
      <c r="B188" s="153" t="s">
        <v>173</v>
      </c>
      <c r="C188" s="86"/>
      <c r="D188" s="30"/>
      <c r="E188" s="86"/>
      <c r="F188" s="30"/>
      <c r="G188" s="30"/>
      <c r="H188" s="30"/>
    </row>
    <row r="189" spans="1:8" ht="12.75">
      <c r="A189" s="156" t="s">
        <v>205</v>
      </c>
      <c r="B189" s="153" t="s">
        <v>208</v>
      </c>
      <c r="C189" s="86"/>
      <c r="D189" s="30"/>
      <c r="E189" s="86"/>
      <c r="F189" s="30"/>
      <c r="G189" s="30"/>
      <c r="H189" s="30"/>
    </row>
    <row r="190" spans="1:8" ht="12.75">
      <c r="A190" s="156" t="s">
        <v>174</v>
      </c>
      <c r="B190" s="153" t="s">
        <v>175</v>
      </c>
      <c r="C190" s="86"/>
      <c r="D190" s="30"/>
      <c r="E190" s="86"/>
      <c r="F190" s="30"/>
      <c r="G190" s="30"/>
      <c r="H190" s="30"/>
    </row>
    <row r="191" spans="1:8" ht="12.75">
      <c r="A191" s="156" t="s">
        <v>176</v>
      </c>
      <c r="B191" s="153" t="s">
        <v>177</v>
      </c>
      <c r="C191" s="86"/>
      <c r="D191" s="30"/>
      <c r="E191" s="86"/>
      <c r="F191" s="30"/>
      <c r="G191" s="30"/>
      <c r="H191" s="30"/>
    </row>
    <row r="192" spans="1:8" ht="12.75">
      <c r="A192" s="156" t="s">
        <v>178</v>
      </c>
      <c r="B192" s="153" t="s">
        <v>179</v>
      </c>
      <c r="C192" s="86"/>
      <c r="D192" s="30"/>
      <c r="E192" s="86"/>
      <c r="F192" s="30"/>
      <c r="G192" s="30"/>
      <c r="H192" s="30"/>
    </row>
    <row r="193" spans="1:8" ht="12.75">
      <c r="A193" s="156" t="s">
        <v>180</v>
      </c>
      <c r="B193" s="153" t="s">
        <v>181</v>
      </c>
      <c r="C193" s="86"/>
      <c r="D193" s="30"/>
      <c r="E193" s="86"/>
      <c r="F193" s="30"/>
      <c r="G193" s="30"/>
      <c r="H193" s="30"/>
    </row>
    <row r="194" spans="1:8" ht="12.75">
      <c r="A194" s="156" t="s">
        <v>182</v>
      </c>
      <c r="B194" s="153" t="s">
        <v>183</v>
      </c>
      <c r="C194" s="86"/>
      <c r="D194" s="30"/>
      <c r="E194" s="86"/>
      <c r="F194" s="30"/>
      <c r="G194" s="30"/>
      <c r="H194" s="30"/>
    </row>
    <row r="195" spans="1:8" ht="12.75">
      <c r="A195" s="156" t="s">
        <v>184</v>
      </c>
      <c r="B195" s="153" t="s">
        <v>185</v>
      </c>
      <c r="C195" s="86"/>
      <c r="D195" s="30"/>
      <c r="E195" s="86"/>
      <c r="F195" s="30"/>
      <c r="G195" s="30"/>
      <c r="H195" s="30"/>
    </row>
    <row r="196" spans="1:8" ht="12.75">
      <c r="A196" s="156" t="s">
        <v>186</v>
      </c>
      <c r="B196" s="153" t="s">
        <v>187</v>
      </c>
      <c r="C196" s="86"/>
      <c r="D196" s="30"/>
      <c r="E196" s="86"/>
      <c r="F196" s="30"/>
      <c r="G196" s="30"/>
      <c r="H196" s="30"/>
    </row>
    <row r="197" spans="1:8" ht="12.75">
      <c r="A197" s="156" t="s">
        <v>190</v>
      </c>
      <c r="B197" s="153" t="s">
        <v>191</v>
      </c>
      <c r="C197" s="86"/>
      <c r="D197" s="30"/>
      <c r="E197" s="86"/>
      <c r="F197" s="30"/>
      <c r="G197" s="30"/>
      <c r="H197" s="30"/>
    </row>
    <row r="198" spans="1:8" ht="12.75">
      <c r="A198" s="156" t="s">
        <v>192</v>
      </c>
      <c r="B198" s="153" t="s">
        <v>193</v>
      </c>
      <c r="C198" s="86"/>
      <c r="D198" s="30"/>
      <c r="E198" s="86"/>
      <c r="F198" s="30">
        <v>35000</v>
      </c>
      <c r="G198" s="30"/>
      <c r="H198" s="30"/>
    </row>
    <row r="199" spans="1:8" ht="13.5" thickBot="1">
      <c r="A199" s="194" t="s">
        <v>194</v>
      </c>
      <c r="B199" s="195" t="s">
        <v>195</v>
      </c>
      <c r="C199" s="113"/>
      <c r="D199" s="114"/>
      <c r="E199" s="113"/>
      <c r="F199" s="248">
        <v>109731</v>
      </c>
      <c r="G199" s="114"/>
      <c r="H199" s="114"/>
    </row>
    <row r="200" spans="1:8" ht="14.25" thickBot="1" thickTop="1">
      <c r="A200" s="75" t="s">
        <v>196</v>
      </c>
      <c r="B200" s="76" t="s">
        <v>197</v>
      </c>
      <c r="C200" s="107">
        <v>21200</v>
      </c>
      <c r="D200" s="163">
        <f>D174+D169+D167</f>
        <v>21960</v>
      </c>
      <c r="E200" s="107">
        <v>0</v>
      </c>
      <c r="F200" s="163">
        <f>F167+F169+F174</f>
        <v>22560</v>
      </c>
      <c r="G200" s="163"/>
      <c r="H200" s="163">
        <v>0</v>
      </c>
    </row>
    <row r="201" spans="1:8" ht="13.5" thickTop="1">
      <c r="A201" s="196"/>
      <c r="B201" s="197"/>
      <c r="C201" s="105"/>
      <c r="D201" s="105"/>
      <c r="E201" s="105"/>
      <c r="F201" s="105"/>
      <c r="G201" s="105"/>
      <c r="H201" s="105"/>
    </row>
    <row r="202" spans="3:6" ht="12.75">
      <c r="C202" s="29"/>
      <c r="D202" s="29"/>
      <c r="F202" s="29">
        <f>F198+F175+F170+F168+F199</f>
        <v>161182</v>
      </c>
    </row>
    <row r="203" spans="7:8" ht="12.75">
      <c r="G203" s="478" t="s">
        <v>490</v>
      </c>
      <c r="H203" s="478"/>
    </row>
    <row r="204" spans="2:8" ht="12.75">
      <c r="B204" s="161" t="s">
        <v>202</v>
      </c>
      <c r="C204" s="161"/>
      <c r="D204" s="161"/>
      <c r="E204" s="161"/>
      <c r="F204" s="161"/>
      <c r="G204" s="161"/>
      <c r="H204" s="161"/>
    </row>
    <row r="205" ht="13.5" thickBot="1"/>
    <row r="206" spans="1:8" ht="13.5" customHeight="1" thickTop="1">
      <c r="A206" s="448" t="s">
        <v>20</v>
      </c>
      <c r="B206" s="448" t="s">
        <v>21</v>
      </c>
      <c r="C206" s="475" t="s">
        <v>22</v>
      </c>
      <c r="D206" s="476"/>
      <c r="E206" s="475" t="s">
        <v>323</v>
      </c>
      <c r="F206" s="477"/>
      <c r="G206" s="324" t="s">
        <v>22</v>
      </c>
      <c r="H206" s="323" t="s">
        <v>323</v>
      </c>
    </row>
    <row r="207" spans="1:8" ht="12.75">
      <c r="A207" s="449"/>
      <c r="B207" s="449"/>
      <c r="C207" s="179" t="s">
        <v>226</v>
      </c>
      <c r="D207" s="49" t="s">
        <v>226</v>
      </c>
      <c r="E207" s="184" t="s">
        <v>226</v>
      </c>
      <c r="F207" s="183" t="s">
        <v>226</v>
      </c>
      <c r="G207" s="183" t="s">
        <v>226</v>
      </c>
      <c r="H207" s="49" t="s">
        <v>226</v>
      </c>
    </row>
    <row r="208" spans="1:8" ht="13.5" thickBot="1">
      <c r="A208" s="450"/>
      <c r="B208" s="450"/>
      <c r="C208" s="159" t="s">
        <v>292</v>
      </c>
      <c r="D208" s="158" t="s">
        <v>1</v>
      </c>
      <c r="E208" s="159" t="s">
        <v>292</v>
      </c>
      <c r="F208" s="295">
        <v>42370</v>
      </c>
      <c r="G208" s="295">
        <v>42736</v>
      </c>
      <c r="H208" s="158" t="s">
        <v>363</v>
      </c>
    </row>
    <row r="209" spans="1:8" ht="13.5" thickTop="1">
      <c r="A209" s="192" t="s">
        <v>126</v>
      </c>
      <c r="B209" s="193" t="s">
        <v>128</v>
      </c>
      <c r="C209" s="180">
        <v>41295</v>
      </c>
      <c r="D209" s="111">
        <v>35676</v>
      </c>
      <c r="E209" s="198"/>
      <c r="F209" s="339"/>
      <c r="G209" s="339">
        <f>G210</f>
        <v>45936</v>
      </c>
      <c r="H209" s="111"/>
    </row>
    <row r="210" spans="1:8" ht="27">
      <c r="A210" s="232" t="s">
        <v>304</v>
      </c>
      <c r="B210" s="287" t="s">
        <v>349</v>
      </c>
      <c r="C210" s="336"/>
      <c r="D210" s="112">
        <v>35676</v>
      </c>
      <c r="E210" s="337"/>
      <c r="F210" s="338"/>
      <c r="G210" s="338">
        <v>45936</v>
      </c>
      <c r="H210" s="112"/>
    </row>
    <row r="211" spans="1:8" ht="12.75">
      <c r="A211" s="156" t="s">
        <v>129</v>
      </c>
      <c r="B211" s="153" t="s">
        <v>130</v>
      </c>
      <c r="C211" s="160"/>
      <c r="D211" s="30"/>
      <c r="E211" s="132"/>
      <c r="F211" s="82"/>
      <c r="G211" s="82"/>
      <c r="H211" s="30"/>
    </row>
    <row r="212" spans="1:8" ht="12.75">
      <c r="A212" s="156" t="s">
        <v>131</v>
      </c>
      <c r="B212" s="153" t="s">
        <v>132</v>
      </c>
      <c r="C212" s="160">
        <v>8315</v>
      </c>
      <c r="D212" s="30">
        <v>6316</v>
      </c>
      <c r="E212" s="132">
        <v>0</v>
      </c>
      <c r="F212" s="340"/>
      <c r="G212" s="340">
        <f>G213+G215+G216</f>
        <v>9772</v>
      </c>
      <c r="H212" s="30">
        <v>0</v>
      </c>
    </row>
    <row r="213" spans="1:8" ht="12.75">
      <c r="A213" s="156" t="s">
        <v>133</v>
      </c>
      <c r="B213" s="153" t="s">
        <v>134</v>
      </c>
      <c r="C213" s="160">
        <v>5458</v>
      </c>
      <c r="D213" s="30">
        <v>3746</v>
      </c>
      <c r="E213" s="132"/>
      <c r="F213" s="82"/>
      <c r="G213" s="82">
        <v>6792</v>
      </c>
      <c r="H213" s="30"/>
    </row>
    <row r="214" spans="1:8" ht="12.75" hidden="1">
      <c r="A214" s="156" t="s">
        <v>135</v>
      </c>
      <c r="B214" s="153" t="s">
        <v>136</v>
      </c>
      <c r="C214" s="160"/>
      <c r="D214" s="30"/>
      <c r="E214" s="132"/>
      <c r="F214" s="82"/>
      <c r="G214" s="82"/>
      <c r="H214" s="30"/>
    </row>
    <row r="215" spans="1:8" ht="12.75">
      <c r="A215" s="156" t="s">
        <v>137</v>
      </c>
      <c r="B215" s="153" t="s">
        <v>138</v>
      </c>
      <c r="C215" s="160">
        <v>2504</v>
      </c>
      <c r="D215" s="30">
        <v>1720</v>
      </c>
      <c r="E215" s="132"/>
      <c r="F215" s="82"/>
      <c r="G215" s="82">
        <v>1784</v>
      </c>
      <c r="H215" s="30"/>
    </row>
    <row r="216" spans="1:8" ht="12.75">
      <c r="A216" s="156" t="s">
        <v>139</v>
      </c>
      <c r="B216" s="153" t="s">
        <v>140</v>
      </c>
      <c r="C216" s="160">
        <v>827</v>
      </c>
      <c r="D216" s="30">
        <v>850</v>
      </c>
      <c r="E216" s="132"/>
      <c r="F216" s="82"/>
      <c r="G216" s="82">
        <v>1196</v>
      </c>
      <c r="H216" s="30"/>
    </row>
    <row r="217" spans="1:8" ht="12.75">
      <c r="A217" s="156" t="s">
        <v>141</v>
      </c>
      <c r="B217" s="153" t="s">
        <v>142</v>
      </c>
      <c r="C217" s="160">
        <v>2500</v>
      </c>
      <c r="D217" s="30">
        <v>13620</v>
      </c>
      <c r="E217" s="132">
        <v>0</v>
      </c>
      <c r="F217" s="340"/>
      <c r="G217" s="340">
        <f>G220+G221+G223+G224+G230</f>
        <v>4462</v>
      </c>
      <c r="H217" s="30">
        <v>0</v>
      </c>
    </row>
    <row r="218" spans="1:8" ht="12.75" hidden="1">
      <c r="A218" s="156" t="s">
        <v>143</v>
      </c>
      <c r="B218" s="153" t="s">
        <v>144</v>
      </c>
      <c r="C218" s="160"/>
      <c r="D218" s="30"/>
      <c r="E218" s="132"/>
      <c r="F218" s="82"/>
      <c r="G218" s="82"/>
      <c r="H218" s="30"/>
    </row>
    <row r="219" spans="1:8" ht="12.75" hidden="1">
      <c r="A219" s="156" t="s">
        <v>145</v>
      </c>
      <c r="B219" s="153" t="s">
        <v>146</v>
      </c>
      <c r="C219" s="160"/>
      <c r="D219" s="30"/>
      <c r="E219" s="132"/>
      <c r="F219" s="82"/>
      <c r="G219" s="82"/>
      <c r="H219" s="30"/>
    </row>
    <row r="220" spans="1:8" ht="12.75">
      <c r="A220" s="156" t="s">
        <v>143</v>
      </c>
      <c r="B220" s="153" t="s">
        <v>144</v>
      </c>
      <c r="C220" s="160">
        <v>750</v>
      </c>
      <c r="D220" s="30"/>
      <c r="E220" s="132"/>
      <c r="F220" s="82"/>
      <c r="G220" s="82">
        <v>622</v>
      </c>
      <c r="H220" s="30"/>
    </row>
    <row r="221" spans="1:8" ht="12.75">
      <c r="A221" s="156" t="s">
        <v>147</v>
      </c>
      <c r="B221" s="153" t="s">
        <v>148</v>
      </c>
      <c r="C221" s="160"/>
      <c r="D221" s="30">
        <v>1550</v>
      </c>
      <c r="E221" s="132"/>
      <c r="F221" s="82"/>
      <c r="G221" s="82">
        <v>1860</v>
      </c>
      <c r="H221" s="30"/>
    </row>
    <row r="222" spans="1:8" ht="12.75" hidden="1">
      <c r="A222" s="156" t="s">
        <v>149</v>
      </c>
      <c r="B222" s="153" t="s">
        <v>150</v>
      </c>
      <c r="C222" s="160"/>
      <c r="D222" s="30"/>
      <c r="E222" s="132"/>
      <c r="F222" s="82"/>
      <c r="G222" s="82"/>
      <c r="H222" s="30"/>
    </row>
    <row r="223" spans="1:8" ht="12.75">
      <c r="A223" s="156" t="s">
        <v>151</v>
      </c>
      <c r="B223" s="153" t="s">
        <v>152</v>
      </c>
      <c r="C223" s="160">
        <v>900</v>
      </c>
      <c r="D223" s="30">
        <v>1000</v>
      </c>
      <c r="E223" s="132"/>
      <c r="F223" s="82"/>
      <c r="G223" s="82">
        <v>400</v>
      </c>
      <c r="H223" s="30"/>
    </row>
    <row r="224" spans="1:8" ht="12.75">
      <c r="A224" s="156" t="s">
        <v>153</v>
      </c>
      <c r="B224" s="153" t="s">
        <v>154</v>
      </c>
      <c r="C224" s="160">
        <v>420</v>
      </c>
      <c r="D224" s="30">
        <v>4500</v>
      </c>
      <c r="E224" s="132"/>
      <c r="F224" s="82"/>
      <c r="G224" s="82">
        <v>500</v>
      </c>
      <c r="H224" s="30"/>
    </row>
    <row r="225" spans="1:8" ht="12.75">
      <c r="A225" s="156" t="s">
        <v>155</v>
      </c>
      <c r="B225" s="153" t="s">
        <v>157</v>
      </c>
      <c r="C225" s="160">
        <v>430</v>
      </c>
      <c r="D225" s="30">
        <v>5500</v>
      </c>
      <c r="E225" s="132"/>
      <c r="F225" s="82"/>
      <c r="G225" s="82"/>
      <c r="H225" s="30"/>
    </row>
    <row r="226" spans="1:8" ht="12.75" hidden="1">
      <c r="A226" s="156" t="s">
        <v>159</v>
      </c>
      <c r="B226" s="153" t="s">
        <v>158</v>
      </c>
      <c r="C226" s="160"/>
      <c r="D226" s="30"/>
      <c r="E226" s="132"/>
      <c r="F226" s="82"/>
      <c r="G226" s="82"/>
      <c r="H226" s="30"/>
    </row>
    <row r="227" spans="1:8" ht="12.75" hidden="1">
      <c r="A227" s="156" t="s">
        <v>162</v>
      </c>
      <c r="B227" s="153" t="s">
        <v>163</v>
      </c>
      <c r="C227" s="160"/>
      <c r="D227" s="30"/>
      <c r="E227" s="132"/>
      <c r="F227" s="82"/>
      <c r="G227" s="82"/>
      <c r="H227" s="30"/>
    </row>
    <row r="228" spans="1:8" ht="12.75" hidden="1">
      <c r="A228" s="156" t="s">
        <v>164</v>
      </c>
      <c r="B228" s="153" t="s">
        <v>165</v>
      </c>
      <c r="C228" s="160"/>
      <c r="D228" s="30"/>
      <c r="E228" s="132"/>
      <c r="F228" s="82"/>
      <c r="G228" s="82"/>
      <c r="H228" s="30"/>
    </row>
    <row r="229" spans="1:8" ht="12.75" hidden="1">
      <c r="A229" s="156" t="s">
        <v>166</v>
      </c>
      <c r="B229" s="153" t="s">
        <v>167</v>
      </c>
      <c r="C229" s="160"/>
      <c r="D229" s="30"/>
      <c r="E229" s="132"/>
      <c r="F229" s="82"/>
      <c r="G229" s="82"/>
      <c r="H229" s="30"/>
    </row>
    <row r="230" spans="1:8" ht="12.75">
      <c r="A230" s="156" t="s">
        <v>168</v>
      </c>
      <c r="B230" s="153" t="s">
        <v>169</v>
      </c>
      <c r="C230" s="160"/>
      <c r="D230" s="30">
        <v>1070</v>
      </c>
      <c r="E230" s="132"/>
      <c r="F230" s="82"/>
      <c r="G230" s="82">
        <v>1080</v>
      </c>
      <c r="H230" s="30"/>
    </row>
    <row r="231" spans="1:8" ht="12.75" hidden="1">
      <c r="A231" s="156" t="s">
        <v>170</v>
      </c>
      <c r="B231" s="153" t="s">
        <v>76</v>
      </c>
      <c r="C231" s="160"/>
      <c r="D231" s="30"/>
      <c r="E231" s="132"/>
      <c r="F231" s="82"/>
      <c r="G231" s="82"/>
      <c r="H231" s="30"/>
    </row>
    <row r="232" spans="1:8" ht="13.5" thickBot="1">
      <c r="A232" s="156" t="s">
        <v>172</v>
      </c>
      <c r="B232" s="153" t="s">
        <v>173</v>
      </c>
      <c r="C232" s="160"/>
      <c r="D232" s="30"/>
      <c r="E232" s="132"/>
      <c r="F232" s="82"/>
      <c r="G232" s="82"/>
      <c r="H232" s="30"/>
    </row>
    <row r="233" spans="1:8" ht="13.5" hidden="1" thickBot="1">
      <c r="A233" s="156" t="s">
        <v>205</v>
      </c>
      <c r="B233" s="153" t="s">
        <v>208</v>
      </c>
      <c r="C233" s="160"/>
      <c r="D233" s="30"/>
      <c r="E233" s="132"/>
      <c r="F233" s="82"/>
      <c r="G233" s="82"/>
      <c r="H233" s="30"/>
    </row>
    <row r="234" spans="1:8" ht="13.5" hidden="1" thickBot="1">
      <c r="A234" s="156" t="s">
        <v>174</v>
      </c>
      <c r="B234" s="153" t="s">
        <v>175</v>
      </c>
      <c r="C234" s="160"/>
      <c r="D234" s="30"/>
      <c r="E234" s="132"/>
      <c r="F234" s="82"/>
      <c r="G234" s="82"/>
      <c r="H234" s="30"/>
    </row>
    <row r="235" spans="1:8" ht="13.5" hidden="1" thickBot="1">
      <c r="A235" s="156" t="s">
        <v>176</v>
      </c>
      <c r="B235" s="153" t="s">
        <v>177</v>
      </c>
      <c r="C235" s="160"/>
      <c r="D235" s="30"/>
      <c r="E235" s="132"/>
      <c r="F235" s="82"/>
      <c r="G235" s="82"/>
      <c r="H235" s="30"/>
    </row>
    <row r="236" spans="1:8" ht="13.5" hidden="1" thickBot="1">
      <c r="A236" s="156" t="s">
        <v>178</v>
      </c>
      <c r="B236" s="153" t="s">
        <v>179</v>
      </c>
      <c r="C236" s="160"/>
      <c r="D236" s="30"/>
      <c r="E236" s="132"/>
      <c r="F236" s="82"/>
      <c r="G236" s="82"/>
      <c r="H236" s="30"/>
    </row>
    <row r="237" spans="1:8" ht="13.5" hidden="1" thickBot="1">
      <c r="A237" s="156" t="s">
        <v>180</v>
      </c>
      <c r="B237" s="153" t="s">
        <v>181</v>
      </c>
      <c r="C237" s="160"/>
      <c r="D237" s="30"/>
      <c r="E237" s="132"/>
      <c r="F237" s="82"/>
      <c r="G237" s="82"/>
      <c r="H237" s="30"/>
    </row>
    <row r="238" spans="1:8" ht="13.5" hidden="1" thickBot="1">
      <c r="A238" s="156" t="s">
        <v>182</v>
      </c>
      <c r="B238" s="153" t="s">
        <v>183</v>
      </c>
      <c r="C238" s="160"/>
      <c r="D238" s="30"/>
      <c r="E238" s="132"/>
      <c r="F238" s="82"/>
      <c r="G238" s="82"/>
      <c r="H238" s="30"/>
    </row>
    <row r="239" spans="1:8" ht="13.5" hidden="1" thickBot="1">
      <c r="A239" s="156" t="s">
        <v>184</v>
      </c>
      <c r="B239" s="153" t="s">
        <v>185</v>
      </c>
      <c r="C239" s="160"/>
      <c r="D239" s="30"/>
      <c r="E239" s="132"/>
      <c r="F239" s="82"/>
      <c r="G239" s="82"/>
      <c r="H239" s="30"/>
    </row>
    <row r="240" spans="1:8" ht="13.5" hidden="1" thickBot="1">
      <c r="A240" s="156" t="s">
        <v>186</v>
      </c>
      <c r="B240" s="153" t="s">
        <v>187</v>
      </c>
      <c r="C240" s="160"/>
      <c r="D240" s="30"/>
      <c r="E240" s="132"/>
      <c r="F240" s="82"/>
      <c r="G240" s="82"/>
      <c r="H240" s="30"/>
    </row>
    <row r="241" spans="1:8" ht="13.5" hidden="1" thickBot="1">
      <c r="A241" s="156" t="s">
        <v>188</v>
      </c>
      <c r="B241" s="153" t="s">
        <v>189</v>
      </c>
      <c r="C241" s="160"/>
      <c r="D241" s="30"/>
      <c r="E241" s="132"/>
      <c r="F241" s="82"/>
      <c r="G241" s="82"/>
      <c r="H241" s="30"/>
    </row>
    <row r="242" spans="1:8" ht="13.5" hidden="1" thickBot="1">
      <c r="A242" s="156" t="s">
        <v>190</v>
      </c>
      <c r="B242" s="153" t="s">
        <v>191</v>
      </c>
      <c r="C242" s="160"/>
      <c r="D242" s="30"/>
      <c r="E242" s="132"/>
      <c r="F242" s="82"/>
      <c r="G242" s="82"/>
      <c r="H242" s="30"/>
    </row>
    <row r="243" spans="1:8" ht="13.5" hidden="1" thickBot="1">
      <c r="A243" s="156" t="s">
        <v>192</v>
      </c>
      <c r="B243" s="153" t="s">
        <v>193</v>
      </c>
      <c r="C243" s="160"/>
      <c r="D243" s="30"/>
      <c r="E243" s="132"/>
      <c r="F243" s="82"/>
      <c r="G243" s="82"/>
      <c r="H243" s="30"/>
    </row>
    <row r="244" spans="1:8" ht="13.5" hidden="1" thickBot="1">
      <c r="A244" s="194" t="s">
        <v>194</v>
      </c>
      <c r="B244" s="195" t="s">
        <v>195</v>
      </c>
      <c r="C244" s="181"/>
      <c r="D244" s="114"/>
      <c r="E244" s="199"/>
      <c r="F244" s="87"/>
      <c r="G244" s="87"/>
      <c r="H244" s="114"/>
    </row>
    <row r="245" spans="1:8" ht="14.25" thickBot="1" thickTop="1">
      <c r="A245" s="75" t="s">
        <v>196</v>
      </c>
      <c r="B245" s="76" t="s">
        <v>197</v>
      </c>
      <c r="C245" s="182">
        <f>C209+C212+C217</f>
        <v>52110</v>
      </c>
      <c r="D245" s="185">
        <f>D209+D212+D217</f>
        <v>55612</v>
      </c>
      <c r="E245" s="162">
        <v>0</v>
      </c>
      <c r="F245" s="162">
        <v>0</v>
      </c>
      <c r="G245" s="182">
        <f>G212+G209+G217</f>
        <v>60170</v>
      </c>
      <c r="H245" s="163">
        <v>0</v>
      </c>
    </row>
    <row r="246" spans="1:8" ht="13.5" thickTop="1">
      <c r="A246" s="196"/>
      <c r="B246" s="197"/>
      <c r="C246" s="105"/>
      <c r="D246" s="105"/>
      <c r="E246" s="105"/>
      <c r="F246" s="105"/>
      <c r="G246" s="105"/>
      <c r="H246" s="105"/>
    </row>
    <row r="247" ht="12.75" hidden="1"/>
    <row r="248" spans="1:8" ht="12.75">
      <c r="A248" s="196"/>
      <c r="B248" s="197"/>
      <c r="C248" s="105"/>
      <c r="D248" s="105"/>
      <c r="E248" s="105"/>
      <c r="F248" s="105"/>
      <c r="G248" s="105"/>
      <c r="H248" s="105"/>
    </row>
    <row r="249" ht="12.75" hidden="1"/>
    <row r="250" ht="12.75">
      <c r="H250" s="98"/>
    </row>
    <row r="251" ht="12.75">
      <c r="H251" s="98"/>
    </row>
    <row r="252" spans="1:8" ht="12.75">
      <c r="A252" s="196"/>
      <c r="B252" s="197"/>
      <c r="C252" s="105"/>
      <c r="D252" s="105"/>
      <c r="E252" s="105"/>
      <c r="F252" s="105"/>
      <c r="G252" s="105"/>
      <c r="H252" s="105"/>
    </row>
    <row r="253" spans="7:8" ht="12.75">
      <c r="G253" s="478" t="s">
        <v>491</v>
      </c>
      <c r="H253" s="478"/>
    </row>
    <row r="254" ht="12.75">
      <c r="H254" s="98"/>
    </row>
    <row r="255" spans="2:8" ht="12.75">
      <c r="B255" s="161" t="s">
        <v>203</v>
      </c>
      <c r="C255" s="161"/>
      <c r="D255" s="161"/>
      <c r="E255" s="161"/>
      <c r="F255" s="161"/>
      <c r="G255" s="161"/>
      <c r="H255" s="161"/>
    </row>
    <row r="256" ht="13.5" thickBot="1"/>
    <row r="257" spans="1:8" ht="13.5" thickTop="1">
      <c r="A257" s="448" t="s">
        <v>20</v>
      </c>
      <c r="B257" s="448" t="s">
        <v>21</v>
      </c>
      <c r="C257" s="475" t="s">
        <v>22</v>
      </c>
      <c r="D257" s="476"/>
      <c r="E257" s="475" t="s">
        <v>23</v>
      </c>
      <c r="F257" s="477"/>
      <c r="G257" s="324" t="s">
        <v>22</v>
      </c>
      <c r="H257" s="323" t="s">
        <v>23</v>
      </c>
    </row>
    <row r="258" spans="1:8" ht="12.75">
      <c r="A258" s="449"/>
      <c r="B258" s="449"/>
      <c r="C258" s="157" t="s">
        <v>226</v>
      </c>
      <c r="D258" s="49" t="s">
        <v>226</v>
      </c>
      <c r="E258" s="157" t="s">
        <v>226</v>
      </c>
      <c r="F258" s="49" t="s">
        <v>226</v>
      </c>
      <c r="G258" s="49" t="s">
        <v>226</v>
      </c>
      <c r="H258" s="49" t="s">
        <v>226</v>
      </c>
    </row>
    <row r="259" spans="1:8" ht="13.5" thickBot="1">
      <c r="A259" s="450"/>
      <c r="B259" s="450"/>
      <c r="C259" s="159" t="s">
        <v>292</v>
      </c>
      <c r="D259" s="158" t="s">
        <v>1</v>
      </c>
      <c r="E259" s="159" t="s">
        <v>292</v>
      </c>
      <c r="F259" s="158" t="s">
        <v>1</v>
      </c>
      <c r="G259" s="158" t="s">
        <v>363</v>
      </c>
      <c r="H259" s="158" t="s">
        <v>1</v>
      </c>
    </row>
    <row r="260" spans="1:8" ht="13.5" thickTop="1">
      <c r="A260" s="192" t="s">
        <v>126</v>
      </c>
      <c r="B260" s="193" t="s">
        <v>128</v>
      </c>
      <c r="C260" s="106">
        <f>C209</f>
        <v>41295</v>
      </c>
      <c r="D260" s="247">
        <f>D209</f>
        <v>35676</v>
      </c>
      <c r="E260" s="106">
        <v>0</v>
      </c>
      <c r="F260" s="111">
        <v>0</v>
      </c>
      <c r="G260" s="247">
        <f>G209</f>
        <v>45936</v>
      </c>
      <c r="H260" s="111">
        <v>0</v>
      </c>
    </row>
    <row r="261" spans="1:8" ht="12.75">
      <c r="A261" s="156" t="s">
        <v>129</v>
      </c>
      <c r="B261" s="153" t="s">
        <v>130</v>
      </c>
      <c r="C261" s="86">
        <f>C167</f>
        <v>15400</v>
      </c>
      <c r="D261" s="246">
        <f>D167</f>
        <v>14520</v>
      </c>
      <c r="E261" s="86">
        <v>0</v>
      </c>
      <c r="F261" s="30">
        <v>0</v>
      </c>
      <c r="G261" s="246">
        <f>F167+G211</f>
        <v>14520</v>
      </c>
      <c r="H261" s="30">
        <v>0</v>
      </c>
    </row>
    <row r="262" spans="1:8" ht="12.75">
      <c r="A262" s="156" t="s">
        <v>131</v>
      </c>
      <c r="B262" s="153" t="s">
        <v>132</v>
      </c>
      <c r="C262" s="86">
        <f>C212+C169</f>
        <v>8754</v>
      </c>
      <c r="D262" s="30">
        <f>D212+D169</f>
        <v>8944</v>
      </c>
      <c r="E262" s="86">
        <v>0</v>
      </c>
      <c r="F262" s="30">
        <v>0</v>
      </c>
      <c r="G262" s="246">
        <f>G212+F169</f>
        <v>12400</v>
      </c>
      <c r="H262" s="30">
        <v>0</v>
      </c>
    </row>
    <row r="263" spans="1:8" ht="12.75">
      <c r="A263" s="156" t="s">
        <v>133</v>
      </c>
      <c r="B263" s="153" t="s">
        <v>134</v>
      </c>
      <c r="C263" s="86">
        <f>C213+C170</f>
        <v>5758</v>
      </c>
      <c r="D263" s="30">
        <f>D213+D170</f>
        <v>5677</v>
      </c>
      <c r="E263" s="86">
        <v>0</v>
      </c>
      <c r="F263" s="30">
        <v>0</v>
      </c>
      <c r="G263" s="30">
        <f>G213+F170</f>
        <v>8723</v>
      </c>
      <c r="H263" s="30">
        <v>0</v>
      </c>
    </row>
    <row r="264" spans="1:8" ht="12.75">
      <c r="A264" s="156" t="s">
        <v>135</v>
      </c>
      <c r="B264" s="153" t="s">
        <v>136</v>
      </c>
      <c r="C264" s="86">
        <v>0</v>
      </c>
      <c r="D264" s="30">
        <v>0</v>
      </c>
      <c r="E264" s="86">
        <v>0</v>
      </c>
      <c r="F264" s="30">
        <v>0</v>
      </c>
      <c r="G264" s="30">
        <f>G214+F171</f>
        <v>0</v>
      </c>
      <c r="H264" s="30">
        <v>0</v>
      </c>
    </row>
    <row r="265" spans="1:8" ht="12.75">
      <c r="A265" s="156" t="s">
        <v>137</v>
      </c>
      <c r="B265" s="153" t="s">
        <v>138</v>
      </c>
      <c r="C265" s="86">
        <f>C215+C173</f>
        <v>2543</v>
      </c>
      <c r="D265" s="30">
        <f>D215+D172</f>
        <v>2417</v>
      </c>
      <c r="E265" s="86">
        <v>0</v>
      </c>
      <c r="F265" s="30">
        <v>0</v>
      </c>
      <c r="G265" s="30">
        <f>G215+F172</f>
        <v>2481</v>
      </c>
      <c r="H265" s="30">
        <v>0</v>
      </c>
    </row>
    <row r="266" spans="1:8" ht="12.75">
      <c r="A266" s="156" t="s">
        <v>139</v>
      </c>
      <c r="B266" s="153" t="s">
        <v>140</v>
      </c>
      <c r="C266" s="86">
        <v>2009</v>
      </c>
      <c r="D266" s="30">
        <f>D216+D173</f>
        <v>850</v>
      </c>
      <c r="E266" s="86">
        <v>0</v>
      </c>
      <c r="F266" s="30">
        <v>0</v>
      </c>
      <c r="G266" s="30">
        <f>G216+F173</f>
        <v>1196</v>
      </c>
      <c r="H266" s="30">
        <v>0</v>
      </c>
    </row>
    <row r="267" spans="1:8" ht="12.75">
      <c r="A267" s="156" t="s">
        <v>141</v>
      </c>
      <c r="B267" s="153" t="s">
        <v>142</v>
      </c>
      <c r="C267" s="86">
        <v>7861</v>
      </c>
      <c r="D267" s="246">
        <v>18432</v>
      </c>
      <c r="E267" s="86">
        <v>0</v>
      </c>
      <c r="F267" s="30"/>
      <c r="G267" s="246">
        <f>F174+G217</f>
        <v>9874</v>
      </c>
      <c r="H267" s="30">
        <v>0</v>
      </c>
    </row>
    <row r="268" spans="1:8" ht="12.75">
      <c r="A268" s="156" t="s">
        <v>143</v>
      </c>
      <c r="B268" s="153" t="s">
        <v>144</v>
      </c>
      <c r="C268" s="86">
        <v>750</v>
      </c>
      <c r="D268" s="30">
        <v>0</v>
      </c>
      <c r="E268" s="86">
        <v>0</v>
      </c>
      <c r="F268" s="30">
        <v>0</v>
      </c>
      <c r="G268" s="30">
        <f>G220</f>
        <v>622</v>
      </c>
      <c r="H268" s="30">
        <v>0</v>
      </c>
    </row>
    <row r="269" spans="1:8" ht="12.75">
      <c r="A269" s="156" t="s">
        <v>145</v>
      </c>
      <c r="B269" s="153" t="s">
        <v>146</v>
      </c>
      <c r="C269" s="86">
        <v>0</v>
      </c>
      <c r="D269" s="30">
        <v>0</v>
      </c>
      <c r="E269" s="86">
        <v>0</v>
      </c>
      <c r="F269" s="30">
        <v>0</v>
      </c>
      <c r="G269" s="30"/>
      <c r="H269" s="30">
        <v>0</v>
      </c>
    </row>
    <row r="270" spans="1:8" ht="12.75">
      <c r="A270" s="156" t="s">
        <v>147</v>
      </c>
      <c r="B270" s="153" t="s">
        <v>148</v>
      </c>
      <c r="C270" s="86">
        <f>C221</f>
        <v>0</v>
      </c>
      <c r="D270" s="30">
        <v>1550</v>
      </c>
      <c r="E270" s="86">
        <v>0</v>
      </c>
      <c r="F270" s="30">
        <v>0</v>
      </c>
      <c r="G270" s="30">
        <f>G221</f>
        <v>1860</v>
      </c>
      <c r="H270" s="30">
        <v>0</v>
      </c>
    </row>
    <row r="271" spans="1:8" ht="12.75">
      <c r="A271" s="156" t="s">
        <v>151</v>
      </c>
      <c r="B271" s="153" t="s">
        <v>152</v>
      </c>
      <c r="C271" s="160">
        <v>900</v>
      </c>
      <c r="D271" s="30">
        <v>4000</v>
      </c>
      <c r="E271" s="86">
        <v>0</v>
      </c>
      <c r="F271" s="30"/>
      <c r="G271" s="30">
        <f>G223+F179</f>
        <v>1800</v>
      </c>
      <c r="H271" s="30">
        <v>0</v>
      </c>
    </row>
    <row r="272" spans="1:8" ht="12.75">
      <c r="A272" s="156" t="s">
        <v>153</v>
      </c>
      <c r="B272" s="153" t="s">
        <v>154</v>
      </c>
      <c r="C272" s="160">
        <v>420</v>
      </c>
      <c r="D272" s="30">
        <v>5500</v>
      </c>
      <c r="E272" s="86">
        <v>0</v>
      </c>
      <c r="F272" s="30">
        <v>0</v>
      </c>
      <c r="G272" s="30">
        <f>G224+F180</f>
        <v>1500</v>
      </c>
      <c r="H272" s="30">
        <v>0</v>
      </c>
    </row>
    <row r="273" spans="1:8" ht="12.75">
      <c r="A273" s="156" t="s">
        <v>155</v>
      </c>
      <c r="B273" s="153" t="s">
        <v>157</v>
      </c>
      <c r="C273" s="160">
        <v>430</v>
      </c>
      <c r="D273" s="30">
        <v>6312</v>
      </c>
      <c r="E273" s="86">
        <v>0</v>
      </c>
      <c r="F273" s="30">
        <v>0</v>
      </c>
      <c r="G273" s="30">
        <f>F181</f>
        <v>3012</v>
      </c>
      <c r="H273" s="30">
        <v>0</v>
      </c>
    </row>
    <row r="274" spans="1:8" ht="12.75">
      <c r="A274" s="156" t="s">
        <v>159</v>
      </c>
      <c r="B274" s="153" t="s">
        <v>158</v>
      </c>
      <c r="C274" s="86"/>
      <c r="D274" s="30"/>
      <c r="E274" s="86">
        <v>0</v>
      </c>
      <c r="F274" s="30">
        <v>0</v>
      </c>
      <c r="G274" s="30"/>
      <c r="H274" s="30">
        <v>0</v>
      </c>
    </row>
    <row r="275" spans="1:8" ht="12.75">
      <c r="A275" s="156" t="s">
        <v>162</v>
      </c>
      <c r="B275" s="153" t="s">
        <v>163</v>
      </c>
      <c r="C275" s="86">
        <v>5361</v>
      </c>
      <c r="D275" s="30"/>
      <c r="E275" s="86">
        <v>0</v>
      </c>
      <c r="F275" s="30">
        <v>0</v>
      </c>
      <c r="G275" s="30"/>
      <c r="H275" s="30">
        <v>0</v>
      </c>
    </row>
    <row r="276" spans="1:8" ht="12.75" hidden="1">
      <c r="A276" s="156" t="s">
        <v>164</v>
      </c>
      <c r="B276" s="153" t="s">
        <v>165</v>
      </c>
      <c r="C276" s="86"/>
      <c r="D276" s="30"/>
      <c r="E276" s="86">
        <v>0</v>
      </c>
      <c r="F276" s="30">
        <v>0</v>
      </c>
      <c r="G276" s="30"/>
      <c r="H276" s="30">
        <v>0</v>
      </c>
    </row>
    <row r="277" spans="1:8" ht="12.75" hidden="1">
      <c r="A277" s="156" t="s">
        <v>166</v>
      </c>
      <c r="B277" s="153" t="s">
        <v>167</v>
      </c>
      <c r="C277" s="86"/>
      <c r="D277" s="30"/>
      <c r="E277" s="86">
        <v>0</v>
      </c>
      <c r="F277" s="30">
        <v>0</v>
      </c>
      <c r="G277" s="30"/>
      <c r="H277" s="30">
        <v>0</v>
      </c>
    </row>
    <row r="278" spans="1:8" ht="12.75">
      <c r="A278" s="156" t="s">
        <v>168</v>
      </c>
      <c r="B278" s="153" t="s">
        <v>169</v>
      </c>
      <c r="C278" s="86"/>
      <c r="D278" s="30">
        <v>1070</v>
      </c>
      <c r="E278" s="86">
        <v>0</v>
      </c>
      <c r="F278" s="30">
        <v>0</v>
      </c>
      <c r="G278" s="30">
        <f>G230</f>
        <v>1080</v>
      </c>
      <c r="H278" s="30">
        <v>0</v>
      </c>
    </row>
    <row r="279" spans="1:8" ht="12.75" hidden="1">
      <c r="A279" s="156" t="s">
        <v>170</v>
      </c>
      <c r="B279" s="153" t="s">
        <v>76</v>
      </c>
      <c r="C279" s="86">
        <v>0</v>
      </c>
      <c r="D279" s="30">
        <v>0</v>
      </c>
      <c r="E279" s="86">
        <v>0</v>
      </c>
      <c r="F279" s="30">
        <v>0</v>
      </c>
      <c r="G279" s="30"/>
      <c r="H279" s="30">
        <v>0</v>
      </c>
    </row>
    <row r="280" spans="1:8" ht="12.75">
      <c r="A280" s="156" t="s">
        <v>172</v>
      </c>
      <c r="B280" s="153" t="s">
        <v>173</v>
      </c>
      <c r="C280" s="86"/>
      <c r="D280" s="30"/>
      <c r="E280" s="86">
        <v>0</v>
      </c>
      <c r="F280" s="30"/>
      <c r="G280" s="30"/>
      <c r="H280" s="30">
        <v>0</v>
      </c>
    </row>
    <row r="281" spans="1:8" ht="12.75" hidden="1">
      <c r="A281" s="156" t="s">
        <v>205</v>
      </c>
      <c r="B281" s="153" t="s">
        <v>208</v>
      </c>
      <c r="C281" s="86">
        <v>0</v>
      </c>
      <c r="D281" s="30">
        <v>0</v>
      </c>
      <c r="E281" s="86">
        <v>0</v>
      </c>
      <c r="F281" s="30">
        <v>0</v>
      </c>
      <c r="G281" s="30"/>
      <c r="H281" s="30">
        <v>0</v>
      </c>
    </row>
    <row r="282" spans="1:8" ht="12.75" hidden="1">
      <c r="A282" s="156" t="s">
        <v>174</v>
      </c>
      <c r="B282" s="153" t="s">
        <v>175</v>
      </c>
      <c r="C282" s="86">
        <v>0</v>
      </c>
      <c r="D282" s="30">
        <v>0</v>
      </c>
      <c r="E282" s="86">
        <v>0</v>
      </c>
      <c r="F282" s="30">
        <v>0</v>
      </c>
      <c r="G282" s="30"/>
      <c r="H282" s="30">
        <v>0</v>
      </c>
    </row>
    <row r="283" spans="1:8" ht="12.75">
      <c r="A283" s="156" t="s">
        <v>176</v>
      </c>
      <c r="B283" s="153" t="s">
        <v>177</v>
      </c>
      <c r="C283" s="86">
        <v>0</v>
      </c>
      <c r="D283" s="30"/>
      <c r="E283" s="86">
        <v>0</v>
      </c>
      <c r="F283" s="30">
        <v>0</v>
      </c>
      <c r="G283" s="30"/>
      <c r="H283" s="30">
        <v>0</v>
      </c>
    </row>
    <row r="284" spans="1:8" ht="12.75" hidden="1">
      <c r="A284" s="156" t="s">
        <v>178</v>
      </c>
      <c r="B284" s="153" t="s">
        <v>179</v>
      </c>
      <c r="C284" s="86">
        <v>0</v>
      </c>
      <c r="D284" s="30">
        <v>0</v>
      </c>
      <c r="E284" s="86">
        <v>0</v>
      </c>
      <c r="F284" s="30">
        <v>0</v>
      </c>
      <c r="G284" s="30"/>
      <c r="H284" s="30">
        <v>0</v>
      </c>
    </row>
    <row r="285" spans="1:8" ht="12.75" hidden="1">
      <c r="A285" s="156" t="s">
        <v>180</v>
      </c>
      <c r="B285" s="153" t="s">
        <v>181</v>
      </c>
      <c r="C285" s="86">
        <v>0</v>
      </c>
      <c r="D285" s="30">
        <v>0</v>
      </c>
      <c r="E285" s="86">
        <v>0</v>
      </c>
      <c r="F285" s="30">
        <v>0</v>
      </c>
      <c r="G285" s="30"/>
      <c r="H285" s="30">
        <v>0</v>
      </c>
    </row>
    <row r="286" spans="1:8" ht="12.75" hidden="1">
      <c r="A286" s="156" t="s">
        <v>182</v>
      </c>
      <c r="B286" s="153" t="s">
        <v>183</v>
      </c>
      <c r="C286" s="86">
        <v>0</v>
      </c>
      <c r="D286" s="30">
        <v>0</v>
      </c>
      <c r="E286" s="86">
        <v>0</v>
      </c>
      <c r="F286" s="30">
        <v>0</v>
      </c>
      <c r="G286" s="30"/>
      <c r="H286" s="30">
        <v>0</v>
      </c>
    </row>
    <row r="287" spans="1:8" ht="12.75" hidden="1">
      <c r="A287" s="156" t="s">
        <v>184</v>
      </c>
      <c r="B287" s="153" t="s">
        <v>185</v>
      </c>
      <c r="C287" s="86">
        <v>0</v>
      </c>
      <c r="D287" s="30">
        <v>0</v>
      </c>
      <c r="E287" s="86">
        <v>0</v>
      </c>
      <c r="F287" s="30">
        <v>0</v>
      </c>
      <c r="G287" s="30"/>
      <c r="H287" s="30">
        <v>0</v>
      </c>
    </row>
    <row r="288" spans="1:8" ht="13.5" thickBot="1">
      <c r="A288" s="156" t="s">
        <v>186</v>
      </c>
      <c r="B288" s="153" t="s">
        <v>187</v>
      </c>
      <c r="C288" s="86">
        <v>0</v>
      </c>
      <c r="D288" s="30"/>
      <c r="E288" s="86">
        <v>0</v>
      </c>
      <c r="F288" s="30">
        <v>0</v>
      </c>
      <c r="G288" s="30"/>
      <c r="H288" s="30">
        <v>0</v>
      </c>
    </row>
    <row r="289" spans="1:8" ht="13.5" hidden="1" thickBot="1">
      <c r="A289" s="156" t="s">
        <v>188</v>
      </c>
      <c r="B289" s="153" t="s">
        <v>189</v>
      </c>
      <c r="C289" s="86">
        <v>0</v>
      </c>
      <c r="D289" s="30">
        <v>0</v>
      </c>
      <c r="E289" s="86">
        <v>0</v>
      </c>
      <c r="F289" s="30">
        <v>0</v>
      </c>
      <c r="G289" s="30"/>
      <c r="H289" s="30">
        <v>0</v>
      </c>
    </row>
    <row r="290" spans="1:8" ht="13.5" hidden="1" thickBot="1">
      <c r="A290" s="156" t="s">
        <v>190</v>
      </c>
      <c r="B290" s="153" t="s">
        <v>191</v>
      </c>
      <c r="C290" s="86">
        <v>0</v>
      </c>
      <c r="D290" s="30">
        <v>0</v>
      </c>
      <c r="E290" s="86">
        <v>0</v>
      </c>
      <c r="F290" s="30">
        <v>0</v>
      </c>
      <c r="G290" s="30"/>
      <c r="H290" s="30">
        <v>0</v>
      </c>
    </row>
    <row r="291" spans="1:8" ht="13.5" hidden="1" thickBot="1">
      <c r="A291" s="156" t="s">
        <v>192</v>
      </c>
      <c r="B291" s="153" t="s">
        <v>193</v>
      </c>
      <c r="C291" s="86">
        <v>0</v>
      </c>
      <c r="D291" s="30">
        <v>0</v>
      </c>
      <c r="E291" s="86">
        <v>0</v>
      </c>
      <c r="F291" s="30">
        <v>0</v>
      </c>
      <c r="G291" s="30"/>
      <c r="H291" s="30">
        <v>0</v>
      </c>
    </row>
    <row r="292" spans="1:8" ht="13.5" hidden="1" thickBot="1">
      <c r="A292" s="203" t="s">
        <v>194</v>
      </c>
      <c r="B292" s="155" t="s">
        <v>195</v>
      </c>
      <c r="C292" s="113">
        <v>0</v>
      </c>
      <c r="D292" s="114">
        <v>0</v>
      </c>
      <c r="E292" s="113">
        <v>0</v>
      </c>
      <c r="F292" s="114">
        <v>0</v>
      </c>
      <c r="G292" s="114"/>
      <c r="H292" s="114">
        <v>0</v>
      </c>
    </row>
    <row r="293" spans="1:8" ht="14.25" thickBot="1" thickTop="1">
      <c r="A293" s="204" t="s">
        <v>196</v>
      </c>
      <c r="B293" s="205" t="s">
        <v>197</v>
      </c>
      <c r="C293" s="107">
        <f>C260+C261+C262+C267</f>
        <v>73310</v>
      </c>
      <c r="D293" s="163">
        <f>D267+D262+D261+D260</f>
        <v>77572</v>
      </c>
      <c r="E293" s="107">
        <v>0</v>
      </c>
      <c r="F293" s="163"/>
      <c r="G293" s="163">
        <f>G267+G262+G261+G260</f>
        <v>82730</v>
      </c>
      <c r="H293" s="163">
        <v>0</v>
      </c>
    </row>
    <row r="294" spans="3:4" ht="13.5" thickTop="1">
      <c r="C294" s="29"/>
      <c r="D294" s="29"/>
    </row>
    <row r="295" spans="3:8" ht="12.75">
      <c r="C295" s="29"/>
      <c r="D295" s="29"/>
      <c r="E295" s="29"/>
      <c r="F295" s="29"/>
      <c r="G295" s="29"/>
      <c r="H295" s="29"/>
    </row>
    <row r="296" spans="3:8" ht="12.75">
      <c r="C296" s="29"/>
      <c r="D296" s="29"/>
      <c r="E296" s="29"/>
      <c r="F296" s="29"/>
      <c r="G296" s="29"/>
      <c r="H296" s="29"/>
    </row>
    <row r="313" ht="12.75">
      <c r="H313" s="29">
        <f>H286+H305+H309</f>
        <v>0</v>
      </c>
    </row>
    <row r="357" ht="12.75">
      <c r="F357" s="23">
        <v>86000</v>
      </c>
    </row>
    <row r="362" ht="12.75">
      <c r="F362" s="23">
        <f>F329+F331+F332+F357</f>
        <v>86000</v>
      </c>
    </row>
  </sheetData>
  <sheetProtection/>
  <mergeCells count="32">
    <mergeCell ref="A163:A165"/>
    <mergeCell ref="B163:B165"/>
    <mergeCell ref="E163:F163"/>
    <mergeCell ref="B117:B118"/>
    <mergeCell ref="A117:A118"/>
    <mergeCell ref="C117:D117"/>
    <mergeCell ref="C163:D163"/>
    <mergeCell ref="A257:A259"/>
    <mergeCell ref="A206:A208"/>
    <mergeCell ref="C257:D257"/>
    <mergeCell ref="B257:B259"/>
    <mergeCell ref="B206:B208"/>
    <mergeCell ref="C206:D206"/>
    <mergeCell ref="H58:I58"/>
    <mergeCell ref="E257:F257"/>
    <mergeCell ref="G203:H203"/>
    <mergeCell ref="G253:H253"/>
    <mergeCell ref="E117:F117"/>
    <mergeCell ref="E61:F61"/>
    <mergeCell ref="E206:F206"/>
    <mergeCell ref="H160:I160"/>
    <mergeCell ref="H112:I112"/>
    <mergeCell ref="G1:H1"/>
    <mergeCell ref="B2:F2"/>
    <mergeCell ref="C61:D61"/>
    <mergeCell ref="A61:A63"/>
    <mergeCell ref="B61:B63"/>
    <mergeCell ref="A4:A6"/>
    <mergeCell ref="B59:F59"/>
    <mergeCell ref="E4:F4"/>
    <mergeCell ref="B4:B6"/>
    <mergeCell ref="C4:D4"/>
  </mergeCells>
  <dataValidations count="1">
    <dataValidation type="whole" operator="lessThan" allowBlank="1" showInputMessage="1" showErrorMessage="1" error="Въвежда се цяло число!" sqref="D8:D9">
      <formula1>999999999999999000</formula1>
    </dataValidation>
  </dataValidations>
  <printOptions horizontalCentered="1"/>
  <pageMargins left="0.3937007874015748" right="0.3937007874015748" top="0.5905511811023623" bottom="0.5118110236220472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2"/>
  <sheetViews>
    <sheetView tabSelected="1" zoomScale="90" zoomScaleNormal="90" zoomScalePageLayoutView="0" workbookViewId="0" topLeftCell="A121">
      <selection activeCell="H302" sqref="H302"/>
    </sheetView>
  </sheetViews>
  <sheetFormatPr defaultColWidth="9.140625" defaultRowHeight="12.75"/>
  <cols>
    <col min="1" max="1" width="6.57421875" style="1" customWidth="1"/>
    <col min="2" max="2" width="49.57421875" style="1" customWidth="1"/>
    <col min="3" max="7" width="14.28125" style="23" customWidth="1"/>
    <col min="8" max="8" width="16.00390625" style="23" customWidth="1"/>
    <col min="9" max="16384" width="9.140625" style="1" customWidth="1"/>
  </cols>
  <sheetData>
    <row r="1" spans="7:8" ht="12.75">
      <c r="G1" s="452" t="s">
        <v>299</v>
      </c>
      <c r="H1" s="452"/>
    </row>
    <row r="2" spans="7:8" ht="12.75">
      <c r="G2" s="98"/>
      <c r="H2" s="98"/>
    </row>
    <row r="3" spans="2:8" ht="12.75">
      <c r="B3" s="481" t="s">
        <v>204</v>
      </c>
      <c r="C3" s="481"/>
      <c r="D3" s="481"/>
      <c r="E3" s="481"/>
      <c r="F3" s="481"/>
      <c r="G3" s="481"/>
      <c r="H3" s="174"/>
    </row>
    <row r="4" spans="2:8" ht="12.75">
      <c r="B4" s="174"/>
      <c r="C4" s="174"/>
      <c r="D4" s="174"/>
      <c r="E4" s="174"/>
      <c r="F4" s="174"/>
      <c r="G4" s="174"/>
      <c r="H4" s="174"/>
    </row>
    <row r="5" ht="13.5" thickBot="1"/>
    <row r="6" spans="1:8" ht="13.5" customHeight="1" thickTop="1">
      <c r="A6" s="471" t="s">
        <v>20</v>
      </c>
      <c r="B6" s="471" t="s">
        <v>21</v>
      </c>
      <c r="C6" s="468" t="s">
        <v>22</v>
      </c>
      <c r="D6" s="469"/>
      <c r="E6" s="468" t="s">
        <v>23</v>
      </c>
      <c r="F6" s="469"/>
      <c r="G6" s="468" t="s">
        <v>12</v>
      </c>
      <c r="H6" s="469"/>
    </row>
    <row r="7" spans="1:8" ht="12.75">
      <c r="A7" s="472"/>
      <c r="B7" s="472"/>
      <c r="C7" s="157" t="s">
        <v>226</v>
      </c>
      <c r="D7" s="49" t="s">
        <v>226</v>
      </c>
      <c r="E7" s="157" t="s">
        <v>226</v>
      </c>
      <c r="F7" s="49" t="s">
        <v>226</v>
      </c>
      <c r="G7" s="157" t="s">
        <v>226</v>
      </c>
      <c r="H7" s="49" t="s">
        <v>226</v>
      </c>
    </row>
    <row r="8" spans="1:8" ht="13.5" thickBot="1">
      <c r="A8" s="473"/>
      <c r="B8" s="473"/>
      <c r="C8" s="159" t="s">
        <v>1</v>
      </c>
      <c r="D8" s="158" t="s">
        <v>363</v>
      </c>
      <c r="E8" s="159" t="s">
        <v>1</v>
      </c>
      <c r="F8" s="158" t="s">
        <v>363</v>
      </c>
      <c r="G8" s="159" t="s">
        <v>1</v>
      </c>
      <c r="H8" s="158" t="s">
        <v>363</v>
      </c>
    </row>
    <row r="9" spans="1:8" ht="13.5" thickTop="1">
      <c r="A9" s="7" t="s">
        <v>126</v>
      </c>
      <c r="B9" s="3" t="s">
        <v>128</v>
      </c>
      <c r="C9" s="247">
        <v>497805</v>
      </c>
      <c r="D9" s="425">
        <v>443700</v>
      </c>
      <c r="E9" s="402"/>
      <c r="F9" s="404"/>
      <c r="G9" s="106"/>
      <c r="H9" s="111"/>
    </row>
    <row r="10" spans="1:8" ht="12.75">
      <c r="A10" s="10" t="s">
        <v>129</v>
      </c>
      <c r="B10" s="4" t="s">
        <v>130</v>
      </c>
      <c r="C10" s="246">
        <v>67042</v>
      </c>
      <c r="D10" s="403">
        <v>23600</v>
      </c>
      <c r="E10" s="413"/>
      <c r="F10" s="412"/>
      <c r="G10" s="86"/>
      <c r="H10" s="30"/>
    </row>
    <row r="11" spans="1:8" ht="12.75">
      <c r="A11" s="10" t="s">
        <v>131</v>
      </c>
      <c r="B11" s="4" t="s">
        <v>132</v>
      </c>
      <c r="C11" s="246">
        <v>109075</v>
      </c>
      <c r="D11" s="403">
        <f>D12+D13+D14+D15</f>
        <v>87900</v>
      </c>
      <c r="E11" s="413">
        <v>0</v>
      </c>
      <c r="F11" s="412"/>
      <c r="G11" s="86">
        <v>0</v>
      </c>
      <c r="H11" s="30">
        <v>0</v>
      </c>
    </row>
    <row r="12" spans="1:8" ht="12.75">
      <c r="A12" s="10" t="s">
        <v>133</v>
      </c>
      <c r="B12" s="4" t="s">
        <v>134</v>
      </c>
      <c r="C12" s="30">
        <v>60078</v>
      </c>
      <c r="D12" s="412">
        <v>47200</v>
      </c>
      <c r="E12" s="413"/>
      <c r="F12" s="412"/>
      <c r="G12" s="86"/>
      <c r="H12" s="30"/>
    </row>
    <row r="13" spans="1:8" ht="12.75">
      <c r="A13" s="10" t="s">
        <v>135</v>
      </c>
      <c r="B13" s="4" t="s">
        <v>136</v>
      </c>
      <c r="C13" s="30">
        <v>14628</v>
      </c>
      <c r="D13" s="412">
        <v>10000</v>
      </c>
      <c r="E13" s="413"/>
      <c r="F13" s="412"/>
      <c r="G13" s="86"/>
      <c r="H13" s="30"/>
    </row>
    <row r="14" spans="1:8" ht="12.75">
      <c r="A14" s="10" t="s">
        <v>137</v>
      </c>
      <c r="B14" s="4" t="s">
        <v>138</v>
      </c>
      <c r="C14" s="30">
        <v>26169</v>
      </c>
      <c r="D14" s="412">
        <v>20800</v>
      </c>
      <c r="E14" s="413"/>
      <c r="F14" s="412"/>
      <c r="G14" s="86"/>
      <c r="H14" s="30"/>
    </row>
    <row r="15" spans="1:8" ht="12.75">
      <c r="A15" s="10" t="s">
        <v>139</v>
      </c>
      <c r="B15" s="4" t="s">
        <v>140</v>
      </c>
      <c r="C15" s="30">
        <v>8200</v>
      </c>
      <c r="D15" s="412">
        <v>9900</v>
      </c>
      <c r="E15" s="413"/>
      <c r="F15" s="412"/>
      <c r="G15" s="86"/>
      <c r="H15" s="30"/>
    </row>
    <row r="16" spans="1:8" ht="12.75">
      <c r="A16" s="10" t="s">
        <v>141</v>
      </c>
      <c r="B16" s="4" t="s">
        <v>142</v>
      </c>
      <c r="C16" s="246">
        <v>19539</v>
      </c>
      <c r="D16" s="403">
        <f>D17+D18+D19+D20+D21+D22+D23+D24+D25+D28+D29+D31</f>
        <v>56400</v>
      </c>
      <c r="E16" s="403">
        <v>229832</v>
      </c>
      <c r="F16" s="403">
        <f>F17+F18+F19+F20+F21+F22+F23+F24+F25+F28+F29+F31</f>
        <v>244000</v>
      </c>
      <c r="G16" s="86"/>
      <c r="H16" s="246"/>
    </row>
    <row r="17" spans="1:8" ht="12.75">
      <c r="A17" s="10" t="s">
        <v>143</v>
      </c>
      <c r="B17" s="4" t="s">
        <v>144</v>
      </c>
      <c r="C17" s="30">
        <v>9864</v>
      </c>
      <c r="D17" s="412">
        <v>10400</v>
      </c>
      <c r="E17" s="412">
        <v>83119</v>
      </c>
      <c r="F17" s="412">
        <v>96000</v>
      </c>
      <c r="G17" s="86"/>
      <c r="H17" s="30"/>
    </row>
    <row r="18" spans="1:8" ht="12.75">
      <c r="A18" s="10" t="s">
        <v>145</v>
      </c>
      <c r="B18" s="4" t="s">
        <v>146</v>
      </c>
      <c r="C18" s="30"/>
      <c r="D18" s="412"/>
      <c r="E18" s="412"/>
      <c r="F18" s="412"/>
      <c r="G18" s="86"/>
      <c r="H18" s="30"/>
    </row>
    <row r="19" spans="1:8" ht="12.75">
      <c r="A19" s="10" t="s">
        <v>147</v>
      </c>
      <c r="B19" s="4" t="s">
        <v>148</v>
      </c>
      <c r="C19" s="30"/>
      <c r="D19" s="412"/>
      <c r="E19" s="412">
        <v>7265</v>
      </c>
      <c r="F19" s="412">
        <v>11000</v>
      </c>
      <c r="G19" s="86"/>
      <c r="H19" s="30"/>
    </row>
    <row r="20" spans="1:8" ht="12.75">
      <c r="A20" s="10" t="s">
        <v>149</v>
      </c>
      <c r="B20" s="4" t="s">
        <v>150</v>
      </c>
      <c r="C20" s="30"/>
      <c r="D20" s="412">
        <v>4500</v>
      </c>
      <c r="E20" s="412">
        <v>500</v>
      </c>
      <c r="F20" s="412">
        <v>3700</v>
      </c>
      <c r="G20" s="86"/>
      <c r="H20" s="30"/>
    </row>
    <row r="21" spans="1:8" ht="12.75">
      <c r="A21" s="10" t="s">
        <v>151</v>
      </c>
      <c r="B21" s="4" t="s">
        <v>152</v>
      </c>
      <c r="C21" s="30">
        <v>9675</v>
      </c>
      <c r="D21" s="412">
        <v>10100</v>
      </c>
      <c r="E21" s="412">
        <v>14683</v>
      </c>
      <c r="F21" s="412">
        <v>19000</v>
      </c>
      <c r="G21" s="86"/>
      <c r="H21" s="30"/>
    </row>
    <row r="22" spans="1:8" ht="12.75">
      <c r="A22" s="10" t="s">
        <v>153</v>
      </c>
      <c r="B22" s="4" t="s">
        <v>154</v>
      </c>
      <c r="C22" s="30"/>
      <c r="D22" s="412">
        <v>16800</v>
      </c>
      <c r="E22" s="412">
        <v>94850</v>
      </c>
      <c r="F22" s="412">
        <v>86700</v>
      </c>
      <c r="G22" s="86"/>
      <c r="H22" s="30"/>
    </row>
    <row r="23" spans="1:8" ht="12.75">
      <c r="A23" s="10" t="s">
        <v>155</v>
      </c>
      <c r="B23" s="4" t="s">
        <v>157</v>
      </c>
      <c r="C23" s="30"/>
      <c r="D23" s="412">
        <v>14600</v>
      </c>
      <c r="E23" s="412">
        <v>25415</v>
      </c>
      <c r="F23" s="412">
        <v>20500</v>
      </c>
      <c r="G23" s="86"/>
      <c r="H23" s="30">
        <f>'Ф3'!H307+'Ф7,Ф8'!H286</f>
        <v>36000</v>
      </c>
    </row>
    <row r="24" spans="1:8" ht="12.75">
      <c r="A24" s="10" t="s">
        <v>159</v>
      </c>
      <c r="B24" s="4" t="s">
        <v>158</v>
      </c>
      <c r="C24" s="30"/>
      <c r="D24" s="412"/>
      <c r="E24" s="412">
        <v>3000</v>
      </c>
      <c r="F24" s="412">
        <v>5700</v>
      </c>
      <c r="G24" s="86"/>
      <c r="H24" s="30"/>
    </row>
    <row r="25" spans="1:8" ht="12.75">
      <c r="A25" s="10" t="s">
        <v>162</v>
      </c>
      <c r="B25" s="4" t="s">
        <v>163</v>
      </c>
      <c r="C25" s="30"/>
      <c r="D25" s="412"/>
      <c r="E25" s="412">
        <v>400</v>
      </c>
      <c r="F25" s="412">
        <v>500</v>
      </c>
      <c r="G25" s="86"/>
      <c r="H25" s="30"/>
    </row>
    <row r="26" spans="1:8" ht="12.75" customHeight="1" hidden="1">
      <c r="A26" s="10" t="s">
        <v>164</v>
      </c>
      <c r="B26" s="4" t="s">
        <v>165</v>
      </c>
      <c r="C26" s="30"/>
      <c r="D26" s="412"/>
      <c r="E26" s="412"/>
      <c r="F26" s="412"/>
      <c r="G26" s="86"/>
      <c r="H26" s="30"/>
    </row>
    <row r="27" spans="1:8" ht="12.75" customHeight="1" hidden="1">
      <c r="A27" s="10" t="s">
        <v>166</v>
      </c>
      <c r="B27" s="4" t="s">
        <v>167</v>
      </c>
      <c r="C27" s="30"/>
      <c r="D27" s="412"/>
      <c r="E27" s="412"/>
      <c r="F27" s="412"/>
      <c r="G27" s="86"/>
      <c r="H27" s="30"/>
    </row>
    <row r="28" spans="1:8" ht="12.75">
      <c r="A28" s="10" t="s">
        <v>166</v>
      </c>
      <c r="B28" s="4" t="s">
        <v>167</v>
      </c>
      <c r="C28" s="30"/>
      <c r="D28" s="412"/>
      <c r="E28" s="412">
        <v>600</v>
      </c>
      <c r="F28" s="412">
        <f>600+300</f>
        <v>900</v>
      </c>
      <c r="G28" s="86"/>
      <c r="H28" s="30"/>
    </row>
    <row r="29" spans="1:8" ht="12.75">
      <c r="A29" s="10" t="s">
        <v>168</v>
      </c>
      <c r="B29" s="4" t="s">
        <v>169</v>
      </c>
      <c r="C29" s="30"/>
      <c r="D29" s="412"/>
      <c r="E29" s="413"/>
      <c r="F29" s="412"/>
      <c r="G29" s="86"/>
      <c r="H29" s="30"/>
    </row>
    <row r="30" spans="1:8" ht="12.75" customHeight="1" hidden="1">
      <c r="A30" s="10" t="s">
        <v>170</v>
      </c>
      <c r="B30" s="153" t="s">
        <v>76</v>
      </c>
      <c r="C30" s="30"/>
      <c r="D30" s="412"/>
      <c r="E30" s="413"/>
      <c r="F30" s="412"/>
      <c r="G30" s="86"/>
      <c r="H30" s="30"/>
    </row>
    <row r="31" spans="1:8" ht="12.75">
      <c r="A31" s="10" t="s">
        <v>172</v>
      </c>
      <c r="B31" s="4" t="s">
        <v>173</v>
      </c>
      <c r="C31" s="30"/>
      <c r="D31" s="412"/>
      <c r="E31" s="413"/>
      <c r="F31" s="412"/>
      <c r="G31" s="86"/>
      <c r="H31" s="30"/>
    </row>
    <row r="32" spans="1:8" ht="12.75">
      <c r="A32" s="10" t="s">
        <v>205</v>
      </c>
      <c r="B32" s="153" t="s">
        <v>208</v>
      </c>
      <c r="C32" s="30"/>
      <c r="D32" s="412"/>
      <c r="E32" s="413"/>
      <c r="F32" s="412"/>
      <c r="G32" s="86"/>
      <c r="H32" s="30"/>
    </row>
    <row r="33" spans="1:8" ht="12.75" customHeight="1" hidden="1">
      <c r="A33" s="10" t="s">
        <v>174</v>
      </c>
      <c r="B33" s="4" t="s">
        <v>175</v>
      </c>
      <c r="C33" s="30"/>
      <c r="D33" s="412"/>
      <c r="E33" s="413"/>
      <c r="F33" s="412"/>
      <c r="G33" s="86"/>
      <c r="H33" s="30"/>
    </row>
    <row r="34" spans="1:8" ht="12.75" customHeight="1" hidden="1">
      <c r="A34" s="10" t="s">
        <v>176</v>
      </c>
      <c r="B34" s="4" t="s">
        <v>177</v>
      </c>
      <c r="C34" s="30"/>
      <c r="D34" s="412"/>
      <c r="E34" s="413"/>
      <c r="F34" s="412"/>
      <c r="G34" s="86"/>
      <c r="H34" s="30"/>
    </row>
    <row r="35" spans="1:8" ht="12.75" customHeight="1" hidden="1">
      <c r="A35" s="10" t="s">
        <v>178</v>
      </c>
      <c r="B35" s="4" t="s">
        <v>179</v>
      </c>
      <c r="C35" s="30"/>
      <c r="D35" s="412"/>
      <c r="E35" s="413"/>
      <c r="F35" s="412"/>
      <c r="G35" s="86"/>
      <c r="H35" s="30"/>
    </row>
    <row r="36" spans="1:8" ht="12.75" customHeight="1" hidden="1">
      <c r="A36" s="10" t="s">
        <v>180</v>
      </c>
      <c r="B36" s="4" t="s">
        <v>181</v>
      </c>
      <c r="C36" s="30"/>
      <c r="D36" s="412"/>
      <c r="E36" s="413"/>
      <c r="F36" s="412"/>
      <c r="G36" s="86"/>
      <c r="H36" s="30"/>
    </row>
    <row r="37" spans="1:8" ht="12.75" customHeight="1" hidden="1">
      <c r="A37" s="10" t="s">
        <v>182</v>
      </c>
      <c r="B37" s="4" t="s">
        <v>183</v>
      </c>
      <c r="C37" s="30"/>
      <c r="D37" s="412"/>
      <c r="E37" s="413"/>
      <c r="F37" s="412"/>
      <c r="G37" s="86"/>
      <c r="H37" s="30"/>
    </row>
    <row r="38" spans="1:8" ht="12.75" customHeight="1" hidden="1">
      <c r="A38" s="10" t="s">
        <v>184</v>
      </c>
      <c r="B38" s="4" t="s">
        <v>185</v>
      </c>
      <c r="C38" s="30"/>
      <c r="D38" s="412"/>
      <c r="E38" s="413"/>
      <c r="F38" s="412">
        <v>250000</v>
      </c>
      <c r="G38" s="86"/>
      <c r="H38" s="30"/>
    </row>
    <row r="39" spans="1:8" ht="12.75">
      <c r="A39" s="10" t="s">
        <v>186</v>
      </c>
      <c r="B39" s="4" t="s">
        <v>187</v>
      </c>
      <c r="C39" s="30"/>
      <c r="D39" s="412"/>
      <c r="E39" s="413"/>
      <c r="F39" s="412"/>
      <c r="G39" s="86"/>
      <c r="H39" s="30"/>
    </row>
    <row r="40" spans="1:8" ht="13.5" thickBot="1">
      <c r="A40" s="10" t="s">
        <v>188</v>
      </c>
      <c r="B40" s="4" t="s">
        <v>189</v>
      </c>
      <c r="C40" s="30"/>
      <c r="D40" s="412"/>
      <c r="E40" s="413"/>
      <c r="F40" s="412"/>
      <c r="G40" s="86"/>
      <c r="H40" s="30"/>
    </row>
    <row r="41" spans="1:8" ht="13.5" customHeight="1" hidden="1" thickBot="1">
      <c r="A41" s="10" t="s">
        <v>190</v>
      </c>
      <c r="B41" s="4" t="s">
        <v>191</v>
      </c>
      <c r="C41" s="30"/>
      <c r="D41" s="412"/>
      <c r="E41" s="413"/>
      <c r="F41" s="412"/>
      <c r="G41" s="86"/>
      <c r="H41" s="30"/>
    </row>
    <row r="42" spans="1:8" ht="13.5" customHeight="1" hidden="1" thickBot="1">
      <c r="A42" s="10" t="s">
        <v>192</v>
      </c>
      <c r="B42" s="4" t="s">
        <v>193</v>
      </c>
      <c r="C42" s="30"/>
      <c r="D42" s="412"/>
      <c r="E42" s="413"/>
      <c r="F42" s="412"/>
      <c r="G42" s="86"/>
      <c r="H42" s="30"/>
    </row>
    <row r="43" spans="1:8" ht="13.5" customHeight="1" hidden="1" thickBot="1">
      <c r="A43" s="11" t="s">
        <v>194</v>
      </c>
      <c r="B43" s="12" t="s">
        <v>195</v>
      </c>
      <c r="C43" s="114"/>
      <c r="D43" s="416"/>
      <c r="E43" s="415"/>
      <c r="F43" s="416"/>
      <c r="G43" s="113"/>
      <c r="H43" s="114"/>
    </row>
    <row r="44" spans="1:10" ht="14.25" thickBot="1" thickTop="1">
      <c r="A44" s="15" t="s">
        <v>196</v>
      </c>
      <c r="B44" s="16" t="s">
        <v>197</v>
      </c>
      <c r="C44" s="163">
        <f>C9+C10+C11+C16</f>
        <v>693461</v>
      </c>
      <c r="D44" s="419">
        <f>D9+D10+D11+D16</f>
        <v>611600</v>
      </c>
      <c r="E44" s="418">
        <v>229832</v>
      </c>
      <c r="F44" s="418">
        <f>F16</f>
        <v>244000</v>
      </c>
      <c r="G44" s="107"/>
      <c r="H44" s="163"/>
      <c r="J44" s="1">
        <v>244000</v>
      </c>
    </row>
    <row r="45" spans="1:8" ht="13.5" thickTop="1">
      <c r="A45" s="34"/>
      <c r="B45" s="35"/>
      <c r="C45" s="105"/>
      <c r="D45" s="446"/>
      <c r="E45" s="446"/>
      <c r="F45" s="446"/>
      <c r="G45" s="105"/>
      <c r="H45" s="105"/>
    </row>
    <row r="46" spans="1:8" ht="12.75">
      <c r="A46" s="34"/>
      <c r="B46" s="35"/>
      <c r="C46" s="105"/>
      <c r="D46" s="446"/>
      <c r="E46" s="446"/>
      <c r="F46" s="446"/>
      <c r="G46" s="105"/>
      <c r="H46" s="105"/>
    </row>
    <row r="47" spans="1:8" ht="12.75">
      <c r="A47" s="34"/>
      <c r="B47" s="35"/>
      <c r="C47" s="105"/>
      <c r="D47" s="105"/>
      <c r="E47" s="105"/>
      <c r="F47" s="105"/>
      <c r="G47" s="105"/>
      <c r="H47" s="105"/>
    </row>
    <row r="48" spans="7:8" ht="12.75">
      <c r="G48" s="452" t="s">
        <v>300</v>
      </c>
      <c r="H48" s="452"/>
    </row>
    <row r="49" spans="7:8" ht="12.75">
      <c r="G49" s="98"/>
      <c r="H49" s="98"/>
    </row>
    <row r="50" spans="2:8" ht="12.75">
      <c r="B50" s="481" t="s">
        <v>544</v>
      </c>
      <c r="C50" s="481"/>
      <c r="D50" s="481"/>
      <c r="E50" s="481"/>
      <c r="F50" s="481"/>
      <c r="G50" s="481"/>
      <c r="H50" s="174"/>
    </row>
    <row r="51" spans="2:8" ht="12.75">
      <c r="B51" s="174"/>
      <c r="C51" s="174"/>
      <c r="D51" s="174"/>
      <c r="E51" s="174"/>
      <c r="F51" s="174"/>
      <c r="G51" s="174"/>
      <c r="H51" s="174"/>
    </row>
    <row r="52" ht="13.5" thickBot="1"/>
    <row r="53" spans="1:8" ht="13.5" customHeight="1" thickTop="1">
      <c r="A53" s="471" t="s">
        <v>20</v>
      </c>
      <c r="B53" s="471" t="s">
        <v>21</v>
      </c>
      <c r="C53" s="468" t="s">
        <v>22</v>
      </c>
      <c r="D53" s="469"/>
      <c r="E53" s="468" t="s">
        <v>23</v>
      </c>
      <c r="F53" s="469"/>
      <c r="G53" s="468" t="s">
        <v>12</v>
      </c>
      <c r="H53" s="469"/>
    </row>
    <row r="54" spans="1:8" ht="12.75">
      <c r="A54" s="472"/>
      <c r="B54" s="472"/>
      <c r="C54" s="157" t="s">
        <v>226</v>
      </c>
      <c r="D54" s="49" t="s">
        <v>226</v>
      </c>
      <c r="E54" s="157" t="s">
        <v>226</v>
      </c>
      <c r="F54" s="49" t="s">
        <v>226</v>
      </c>
      <c r="G54" s="157" t="s">
        <v>226</v>
      </c>
      <c r="H54" s="49" t="s">
        <v>226</v>
      </c>
    </row>
    <row r="55" spans="1:8" ht="13.5" thickBot="1">
      <c r="A55" s="473"/>
      <c r="B55" s="473"/>
      <c r="C55" s="159" t="s">
        <v>1</v>
      </c>
      <c r="D55" s="158" t="s">
        <v>363</v>
      </c>
      <c r="E55" s="159" t="s">
        <v>1</v>
      </c>
      <c r="F55" s="158" t="s">
        <v>363</v>
      </c>
      <c r="G55" s="159" t="s">
        <v>1</v>
      </c>
      <c r="H55" s="158" t="s">
        <v>363</v>
      </c>
    </row>
    <row r="56" spans="1:8" ht="13.5" thickTop="1">
      <c r="A56" s="7" t="s">
        <v>126</v>
      </c>
      <c r="B56" s="3" t="s">
        <v>128</v>
      </c>
      <c r="C56" s="247"/>
      <c r="D56" s="425">
        <v>10650</v>
      </c>
      <c r="E56" s="402"/>
      <c r="F56" s="404"/>
      <c r="G56" s="106"/>
      <c r="H56" s="111"/>
    </row>
    <row r="57" spans="1:8" ht="12.75">
      <c r="A57" s="10" t="s">
        <v>129</v>
      </c>
      <c r="B57" s="4" t="s">
        <v>130</v>
      </c>
      <c r="C57" s="246"/>
      <c r="D57" s="403">
        <v>950</v>
      </c>
      <c r="E57" s="413"/>
      <c r="F57" s="412"/>
      <c r="G57" s="86"/>
      <c r="H57" s="30"/>
    </row>
    <row r="58" spans="1:8" ht="12.75">
      <c r="A58" s="10" t="s">
        <v>131</v>
      </c>
      <c r="B58" s="4" t="s">
        <v>132</v>
      </c>
      <c r="C58" s="246"/>
      <c r="D58" s="403">
        <f>D59+D60+D61+D62</f>
        <v>2475</v>
      </c>
      <c r="E58" s="413"/>
      <c r="F58" s="412"/>
      <c r="G58" s="86">
        <v>0</v>
      </c>
      <c r="H58" s="30">
        <f>H23+H44+H48</f>
        <v>36000</v>
      </c>
    </row>
    <row r="59" spans="1:8" ht="12.75">
      <c r="A59" s="10" t="s">
        <v>133</v>
      </c>
      <c r="B59" s="4" t="s">
        <v>134</v>
      </c>
      <c r="C59" s="30"/>
      <c r="D59" s="412">
        <v>1200</v>
      </c>
      <c r="E59" s="413"/>
      <c r="F59" s="412"/>
      <c r="G59" s="86"/>
      <c r="H59" s="30"/>
    </row>
    <row r="60" spans="1:8" ht="12.75">
      <c r="A60" s="10" t="s">
        <v>135</v>
      </c>
      <c r="B60" s="4" t="s">
        <v>136</v>
      </c>
      <c r="C60" s="30"/>
      <c r="D60" s="412">
        <v>460</v>
      </c>
      <c r="E60" s="413"/>
      <c r="F60" s="412"/>
      <c r="G60" s="86"/>
      <c r="H60" s="30"/>
    </row>
    <row r="61" spans="1:8" ht="12.75">
      <c r="A61" s="10" t="s">
        <v>137</v>
      </c>
      <c r="B61" s="4" t="s">
        <v>138</v>
      </c>
      <c r="C61" s="30"/>
      <c r="D61" s="412">
        <v>515</v>
      </c>
      <c r="E61" s="413"/>
      <c r="F61" s="412"/>
      <c r="G61" s="86"/>
      <c r="H61" s="30"/>
    </row>
    <row r="62" spans="1:8" ht="12.75">
      <c r="A62" s="10" t="s">
        <v>139</v>
      </c>
      <c r="B62" s="4" t="s">
        <v>140</v>
      </c>
      <c r="C62" s="30"/>
      <c r="D62" s="412">
        <v>300</v>
      </c>
      <c r="E62" s="413"/>
      <c r="F62" s="412"/>
      <c r="G62" s="86"/>
      <c r="H62" s="30"/>
    </row>
    <row r="63" spans="1:8" ht="12.75">
      <c r="A63" s="10" t="s">
        <v>141</v>
      </c>
      <c r="B63" s="4" t="s">
        <v>142</v>
      </c>
      <c r="C63" s="246"/>
      <c r="D63" s="403">
        <f>D64+D65+D66+D67+D68+D69+D70+D71+D72+D75+D76+D78</f>
        <v>2571</v>
      </c>
      <c r="E63" s="403"/>
      <c r="F63" s="403"/>
      <c r="G63" s="86"/>
      <c r="H63" s="246"/>
    </row>
    <row r="64" spans="1:8" ht="12.75">
      <c r="A64" s="10" t="s">
        <v>143</v>
      </c>
      <c r="B64" s="4" t="s">
        <v>144</v>
      </c>
      <c r="C64" s="30"/>
      <c r="D64" s="412">
        <v>2371</v>
      </c>
      <c r="E64" s="412"/>
      <c r="F64" s="412"/>
      <c r="G64" s="86"/>
      <c r="H64" s="30"/>
    </row>
    <row r="65" spans="1:8" ht="12.75">
      <c r="A65" s="10" t="s">
        <v>145</v>
      </c>
      <c r="B65" s="4" t="s">
        <v>146</v>
      </c>
      <c r="C65" s="30"/>
      <c r="D65" s="412"/>
      <c r="E65" s="412"/>
      <c r="F65" s="412"/>
      <c r="G65" s="86"/>
      <c r="H65" s="30"/>
    </row>
    <row r="66" spans="1:8" ht="12.75">
      <c r="A66" s="10" t="s">
        <v>147</v>
      </c>
      <c r="B66" s="4" t="s">
        <v>148</v>
      </c>
      <c r="C66" s="30"/>
      <c r="D66" s="412"/>
      <c r="E66" s="412"/>
      <c r="F66" s="412"/>
      <c r="G66" s="86"/>
      <c r="H66" s="30"/>
    </row>
    <row r="67" spans="1:8" ht="12.75">
      <c r="A67" s="10" t="s">
        <v>149</v>
      </c>
      <c r="B67" s="4" t="s">
        <v>150</v>
      </c>
      <c r="C67" s="30"/>
      <c r="D67" s="412">
        <v>100</v>
      </c>
      <c r="E67" s="412"/>
      <c r="F67" s="412"/>
      <c r="G67" s="86"/>
      <c r="H67" s="30"/>
    </row>
    <row r="68" spans="1:8" ht="12.75">
      <c r="A68" s="10" t="s">
        <v>151</v>
      </c>
      <c r="B68" s="4" t="s">
        <v>152</v>
      </c>
      <c r="C68" s="30"/>
      <c r="D68" s="412">
        <v>100</v>
      </c>
      <c r="E68" s="412"/>
      <c r="F68" s="412"/>
      <c r="G68" s="86"/>
      <c r="H68" s="30"/>
    </row>
    <row r="69" spans="1:8" ht="12.75">
      <c r="A69" s="10" t="s">
        <v>153</v>
      </c>
      <c r="B69" s="4" t="s">
        <v>154</v>
      </c>
      <c r="C69" s="30"/>
      <c r="D69" s="412"/>
      <c r="E69" s="412"/>
      <c r="F69" s="412"/>
      <c r="G69" s="86"/>
      <c r="H69" s="30"/>
    </row>
    <row r="70" spans="1:8" ht="12.75">
      <c r="A70" s="10" t="s">
        <v>155</v>
      </c>
      <c r="B70" s="4" t="s">
        <v>157</v>
      </c>
      <c r="C70" s="30"/>
      <c r="D70" s="412"/>
      <c r="E70" s="412"/>
      <c r="F70" s="412"/>
      <c r="G70" s="86"/>
      <c r="H70" s="30"/>
    </row>
    <row r="71" spans="1:8" ht="12.75">
      <c r="A71" s="10" t="s">
        <v>159</v>
      </c>
      <c r="B71" s="4" t="s">
        <v>158</v>
      </c>
      <c r="C71" s="30"/>
      <c r="D71" s="412"/>
      <c r="E71" s="412"/>
      <c r="F71" s="412"/>
      <c r="G71" s="86"/>
      <c r="H71" s="30"/>
    </row>
    <row r="72" spans="1:8" ht="12.75">
      <c r="A72" s="10" t="s">
        <v>162</v>
      </c>
      <c r="B72" s="4" t="s">
        <v>163</v>
      </c>
      <c r="C72" s="30"/>
      <c r="D72" s="412"/>
      <c r="E72" s="412"/>
      <c r="F72" s="412"/>
      <c r="G72" s="86"/>
      <c r="H72" s="30"/>
    </row>
    <row r="73" spans="1:8" ht="12.75" customHeight="1" hidden="1">
      <c r="A73" s="10" t="s">
        <v>164</v>
      </c>
      <c r="B73" s="4" t="s">
        <v>165</v>
      </c>
      <c r="C73" s="30"/>
      <c r="D73" s="412"/>
      <c r="E73" s="412"/>
      <c r="F73" s="412"/>
      <c r="G73" s="86"/>
      <c r="H73" s="30"/>
    </row>
    <row r="74" spans="1:8" ht="12.75" customHeight="1" hidden="1">
      <c r="A74" s="10" t="s">
        <v>166</v>
      </c>
      <c r="B74" s="4" t="s">
        <v>167</v>
      </c>
      <c r="C74" s="30"/>
      <c r="D74" s="412"/>
      <c r="E74" s="412"/>
      <c r="F74" s="412"/>
      <c r="G74" s="86"/>
      <c r="H74" s="30"/>
    </row>
    <row r="75" spans="1:8" ht="12.75">
      <c r="A75" s="10" t="s">
        <v>166</v>
      </c>
      <c r="B75" s="4" t="s">
        <v>167</v>
      </c>
      <c r="C75" s="30"/>
      <c r="D75" s="412"/>
      <c r="E75" s="412"/>
      <c r="F75" s="412"/>
      <c r="G75" s="86"/>
      <c r="H75" s="30"/>
    </row>
    <row r="76" spans="1:8" ht="12.75">
      <c r="A76" s="10" t="s">
        <v>168</v>
      </c>
      <c r="B76" s="4" t="s">
        <v>169</v>
      </c>
      <c r="C76" s="30"/>
      <c r="D76" s="412"/>
      <c r="E76" s="413"/>
      <c r="F76" s="412"/>
      <c r="G76" s="86"/>
      <c r="H76" s="30"/>
    </row>
    <row r="77" spans="1:8" ht="12.75" customHeight="1" hidden="1">
      <c r="A77" s="10" t="s">
        <v>170</v>
      </c>
      <c r="B77" s="153" t="s">
        <v>76</v>
      </c>
      <c r="C77" s="30"/>
      <c r="D77" s="412"/>
      <c r="E77" s="413"/>
      <c r="F77" s="412"/>
      <c r="G77" s="86"/>
      <c r="H77" s="30"/>
    </row>
    <row r="78" spans="1:8" ht="12.75">
      <c r="A78" s="10" t="s">
        <v>172</v>
      </c>
      <c r="B78" s="4" t="s">
        <v>173</v>
      </c>
      <c r="C78" s="30"/>
      <c r="D78" s="412"/>
      <c r="E78" s="413"/>
      <c r="F78" s="412">
        <v>210000</v>
      </c>
      <c r="G78" s="86"/>
      <c r="H78" s="30"/>
    </row>
    <row r="79" spans="1:8" ht="12.75">
      <c r="A79" s="10" t="s">
        <v>205</v>
      </c>
      <c r="B79" s="153" t="s">
        <v>208</v>
      </c>
      <c r="C79" s="30"/>
      <c r="D79" s="412"/>
      <c r="E79" s="413"/>
      <c r="F79" s="412"/>
      <c r="G79" s="86"/>
      <c r="H79" s="30"/>
    </row>
    <row r="80" spans="1:8" ht="12.75" customHeight="1" hidden="1">
      <c r="A80" s="10" t="s">
        <v>174</v>
      </c>
      <c r="B80" s="4" t="s">
        <v>175</v>
      </c>
      <c r="C80" s="30"/>
      <c r="D80" s="412"/>
      <c r="E80" s="413"/>
      <c r="F80" s="412"/>
      <c r="G80" s="86"/>
      <c r="H80" s="30"/>
    </row>
    <row r="81" spans="1:8" ht="12.75" customHeight="1" hidden="1">
      <c r="A81" s="10" t="s">
        <v>176</v>
      </c>
      <c r="B81" s="4" t="s">
        <v>177</v>
      </c>
      <c r="C81" s="30"/>
      <c r="D81" s="412"/>
      <c r="E81" s="413"/>
      <c r="F81" s="412"/>
      <c r="G81" s="86"/>
      <c r="H81" s="30"/>
    </row>
    <row r="82" spans="1:8" ht="12.75" customHeight="1" hidden="1">
      <c r="A82" s="10" t="s">
        <v>178</v>
      </c>
      <c r="B82" s="4" t="s">
        <v>179</v>
      </c>
      <c r="C82" s="30"/>
      <c r="D82" s="412"/>
      <c r="E82" s="413"/>
      <c r="F82" s="412"/>
      <c r="G82" s="86"/>
      <c r="H82" s="30"/>
    </row>
    <row r="83" spans="1:8" ht="12.75" customHeight="1" hidden="1">
      <c r="A83" s="10" t="s">
        <v>180</v>
      </c>
      <c r="B83" s="4" t="s">
        <v>181</v>
      </c>
      <c r="C83" s="30"/>
      <c r="D83" s="412"/>
      <c r="E83" s="413"/>
      <c r="F83" s="412"/>
      <c r="G83" s="86"/>
      <c r="H83" s="30"/>
    </row>
    <row r="84" spans="1:8" ht="12.75" customHeight="1" hidden="1">
      <c r="A84" s="10" t="s">
        <v>182</v>
      </c>
      <c r="B84" s="4" t="s">
        <v>183</v>
      </c>
      <c r="C84" s="30"/>
      <c r="D84" s="412"/>
      <c r="E84" s="413"/>
      <c r="F84" s="412"/>
      <c r="G84" s="86"/>
      <c r="H84" s="30"/>
    </row>
    <row r="85" spans="1:8" ht="12.75" customHeight="1" hidden="1">
      <c r="A85" s="10" t="s">
        <v>184</v>
      </c>
      <c r="B85" s="4" t="s">
        <v>185</v>
      </c>
      <c r="C85" s="30"/>
      <c r="D85" s="412"/>
      <c r="E85" s="413"/>
      <c r="F85" s="412"/>
      <c r="G85" s="86"/>
      <c r="H85" s="30"/>
    </row>
    <row r="86" spans="1:8" ht="12.75">
      <c r="A86" s="10" t="s">
        <v>186</v>
      </c>
      <c r="B86" s="4" t="s">
        <v>187</v>
      </c>
      <c r="C86" s="30"/>
      <c r="D86" s="412"/>
      <c r="E86" s="413"/>
      <c r="F86" s="412"/>
      <c r="G86" s="86"/>
      <c r="H86" s="30"/>
    </row>
    <row r="87" spans="1:8" ht="13.5" thickBot="1">
      <c r="A87" s="10" t="s">
        <v>188</v>
      </c>
      <c r="B87" s="4" t="s">
        <v>189</v>
      </c>
      <c r="C87" s="30"/>
      <c r="D87" s="412"/>
      <c r="E87" s="413"/>
      <c r="F87" s="412"/>
      <c r="G87" s="86"/>
      <c r="H87" s="30"/>
    </row>
    <row r="88" spans="1:8" ht="13.5" customHeight="1" hidden="1">
      <c r="A88" s="10" t="s">
        <v>190</v>
      </c>
      <c r="B88" s="4" t="s">
        <v>191</v>
      </c>
      <c r="C88" s="30"/>
      <c r="D88" s="412"/>
      <c r="E88" s="413"/>
      <c r="F88" s="412"/>
      <c r="G88" s="86"/>
      <c r="H88" s="30"/>
    </row>
    <row r="89" spans="1:8" ht="13.5" customHeight="1" hidden="1">
      <c r="A89" s="10" t="s">
        <v>192</v>
      </c>
      <c r="B89" s="4" t="s">
        <v>193</v>
      </c>
      <c r="C89" s="30"/>
      <c r="D89" s="412"/>
      <c r="E89" s="413"/>
      <c r="F89" s="412"/>
      <c r="G89" s="86"/>
      <c r="H89" s="30"/>
    </row>
    <row r="90" spans="1:8" ht="13.5" customHeight="1" hidden="1">
      <c r="A90" s="11" t="s">
        <v>194</v>
      </c>
      <c r="B90" s="12" t="s">
        <v>195</v>
      </c>
      <c r="C90" s="114"/>
      <c r="D90" s="416"/>
      <c r="E90" s="415"/>
      <c r="F90" s="416"/>
      <c r="G90" s="113"/>
      <c r="H90" s="114"/>
    </row>
    <row r="91" spans="1:10" ht="14.25" thickBot="1" thickTop="1">
      <c r="A91" s="15" t="s">
        <v>196</v>
      </c>
      <c r="B91" s="16" t="s">
        <v>197</v>
      </c>
      <c r="C91" s="163"/>
      <c r="D91" s="419">
        <f>D56+D57+D58+D63</f>
        <v>16646</v>
      </c>
      <c r="E91" s="418"/>
      <c r="F91" s="418"/>
      <c r="G91" s="107"/>
      <c r="H91" s="163"/>
      <c r="J91" s="1">
        <v>244000</v>
      </c>
    </row>
    <row r="92" spans="1:8" ht="13.5" thickTop="1">
      <c r="A92" s="34"/>
      <c r="B92" s="35"/>
      <c r="C92" s="105"/>
      <c r="D92" s="105"/>
      <c r="E92" s="105"/>
      <c r="F92" s="105"/>
      <c r="G92" s="105"/>
      <c r="H92" s="105"/>
    </row>
    <row r="93" spans="6:8" ht="12.75">
      <c r="F93" s="23">
        <v>77500</v>
      </c>
      <c r="G93" s="452" t="s">
        <v>301</v>
      </c>
      <c r="H93" s="452"/>
    </row>
    <row r="94" spans="2:8" ht="12.75">
      <c r="B94" s="261" t="s">
        <v>383</v>
      </c>
      <c r="C94" s="261"/>
      <c r="D94" s="261"/>
      <c r="E94" s="261"/>
      <c r="F94" s="261"/>
      <c r="G94" s="261"/>
      <c r="H94" s="161"/>
    </row>
    <row r="95" ht="13.5" thickBot="1"/>
    <row r="96" spans="1:8" ht="13.5" customHeight="1" thickTop="1">
      <c r="A96" s="471" t="s">
        <v>20</v>
      </c>
      <c r="B96" s="471" t="s">
        <v>21</v>
      </c>
      <c r="C96" s="468" t="s">
        <v>22</v>
      </c>
      <c r="D96" s="469"/>
      <c r="E96" s="468" t="s">
        <v>23</v>
      </c>
      <c r="F96" s="469"/>
      <c r="G96" s="468" t="s">
        <v>12</v>
      </c>
      <c r="H96" s="469"/>
    </row>
    <row r="97" spans="1:8" ht="12.75">
      <c r="A97" s="472"/>
      <c r="B97" s="472"/>
      <c r="C97" s="157" t="s">
        <v>226</v>
      </c>
      <c r="D97" s="49" t="s">
        <v>226</v>
      </c>
      <c r="E97" s="157" t="s">
        <v>226</v>
      </c>
      <c r="F97" s="49" t="s">
        <v>226</v>
      </c>
      <c r="G97" s="157" t="s">
        <v>337</v>
      </c>
      <c r="H97" s="49" t="s">
        <v>348</v>
      </c>
    </row>
    <row r="98" spans="1:8" ht="13.5" thickBot="1">
      <c r="A98" s="473"/>
      <c r="B98" s="473"/>
      <c r="C98" s="159" t="s">
        <v>1</v>
      </c>
      <c r="D98" s="158" t="s">
        <v>363</v>
      </c>
      <c r="E98" s="159" t="s">
        <v>292</v>
      </c>
      <c r="F98" s="158" t="s">
        <v>1</v>
      </c>
      <c r="G98" s="159" t="s">
        <v>1</v>
      </c>
      <c r="H98" s="158" t="s">
        <v>363</v>
      </c>
    </row>
    <row r="99" spans="1:8" ht="13.5" customHeight="1" hidden="1" thickTop="1">
      <c r="A99" s="7" t="s">
        <v>126</v>
      </c>
      <c r="B99" s="3" t="s">
        <v>128</v>
      </c>
      <c r="C99" s="106"/>
      <c r="D99" s="111"/>
      <c r="E99" s="106"/>
      <c r="F99" s="111"/>
      <c r="G99" s="106"/>
      <c r="H99" s="111"/>
    </row>
    <row r="100" spans="1:8" ht="13.5" customHeight="1" hidden="1" thickTop="1">
      <c r="A100" s="10" t="s">
        <v>129</v>
      </c>
      <c r="B100" s="4" t="s">
        <v>130</v>
      </c>
      <c r="C100" s="86"/>
      <c r="D100" s="30"/>
      <c r="E100" s="86"/>
      <c r="F100" s="30"/>
      <c r="G100" s="86"/>
      <c r="H100" s="30"/>
    </row>
    <row r="101" spans="1:8" ht="13.5" customHeight="1" hidden="1" thickTop="1">
      <c r="A101" s="10" t="s">
        <v>131</v>
      </c>
      <c r="B101" s="4" t="s">
        <v>132</v>
      </c>
      <c r="C101" s="86">
        <v>0</v>
      </c>
      <c r="D101" s="30"/>
      <c r="E101" s="86">
        <v>0</v>
      </c>
      <c r="F101" s="30"/>
      <c r="G101" s="86">
        <v>0</v>
      </c>
      <c r="H101" s="30">
        <v>0</v>
      </c>
    </row>
    <row r="102" spans="1:8" ht="13.5" customHeight="1" hidden="1" thickTop="1">
      <c r="A102" s="10" t="s">
        <v>133</v>
      </c>
      <c r="B102" s="4" t="s">
        <v>134</v>
      </c>
      <c r="C102" s="86"/>
      <c r="D102" s="30"/>
      <c r="E102" s="86"/>
      <c r="F102" s="30"/>
      <c r="G102" s="86"/>
      <c r="H102" s="30"/>
    </row>
    <row r="103" spans="1:8" ht="13.5" customHeight="1" hidden="1" thickTop="1">
      <c r="A103" s="10" t="s">
        <v>135</v>
      </c>
      <c r="B103" s="4" t="s">
        <v>136</v>
      </c>
      <c r="C103" s="86"/>
      <c r="D103" s="30"/>
      <c r="E103" s="86"/>
      <c r="F103" s="30"/>
      <c r="G103" s="86"/>
      <c r="H103" s="30"/>
    </row>
    <row r="104" spans="1:8" ht="13.5" customHeight="1" hidden="1" thickTop="1">
      <c r="A104" s="10" t="s">
        <v>137</v>
      </c>
      <c r="B104" s="4" t="s">
        <v>138</v>
      </c>
      <c r="C104" s="86"/>
      <c r="D104" s="30"/>
      <c r="E104" s="86"/>
      <c r="F104" s="30"/>
      <c r="G104" s="86"/>
      <c r="H104" s="30"/>
    </row>
    <row r="105" spans="1:8" ht="13.5" customHeight="1" hidden="1" thickTop="1">
      <c r="A105" s="10" t="s">
        <v>139</v>
      </c>
      <c r="B105" s="4" t="s">
        <v>140</v>
      </c>
      <c r="C105" s="86"/>
      <c r="D105" s="30"/>
      <c r="E105" s="86"/>
      <c r="F105" s="30"/>
      <c r="G105" s="86"/>
      <c r="H105" s="30"/>
    </row>
    <row r="106" spans="1:8" ht="14.25" thickBot="1" thickTop="1">
      <c r="A106" s="59">
        <v>2400</v>
      </c>
      <c r="B106" s="57" t="s">
        <v>44</v>
      </c>
      <c r="C106" s="249">
        <v>17005</v>
      </c>
      <c r="D106" s="326">
        <f>D107+D108</f>
        <v>17005</v>
      </c>
      <c r="E106" s="249"/>
      <c r="F106" s="30"/>
      <c r="G106" s="86"/>
      <c r="H106" s="30"/>
    </row>
    <row r="107" spans="1:8" ht="13.5" thickTop="1">
      <c r="A107" s="270">
        <v>2405</v>
      </c>
      <c r="B107" s="33" t="s">
        <v>39</v>
      </c>
      <c r="C107" s="86">
        <v>3005</v>
      </c>
      <c r="D107" s="260">
        <v>3005</v>
      </c>
      <c r="E107" s="249"/>
      <c r="F107" s="30"/>
      <c r="G107" s="86"/>
      <c r="H107" s="30"/>
    </row>
    <row r="108" spans="1:8" ht="12.75">
      <c r="A108" s="62">
        <v>2406</v>
      </c>
      <c r="B108" s="33" t="s">
        <v>40</v>
      </c>
      <c r="C108" s="86">
        <v>14000</v>
      </c>
      <c r="D108" s="260">
        <v>14000</v>
      </c>
      <c r="E108" s="86"/>
      <c r="F108" s="30"/>
      <c r="G108" s="86"/>
      <c r="H108" s="30"/>
    </row>
    <row r="109" spans="1:8" ht="12.75">
      <c r="A109" s="10" t="s">
        <v>129</v>
      </c>
      <c r="B109" s="4" t="s">
        <v>130</v>
      </c>
      <c r="C109" s="246">
        <v>12000</v>
      </c>
      <c r="D109" s="246"/>
      <c r="E109" s="86"/>
      <c r="F109" s="246"/>
      <c r="G109" s="86"/>
      <c r="H109" s="30"/>
    </row>
    <row r="110" spans="1:8" ht="12.75">
      <c r="A110" s="10" t="s">
        <v>131</v>
      </c>
      <c r="B110" s="4" t="s">
        <v>132</v>
      </c>
      <c r="C110" s="246">
        <v>2196</v>
      </c>
      <c r="D110" s="246"/>
      <c r="E110" s="86"/>
      <c r="F110" s="246"/>
      <c r="G110" s="86"/>
      <c r="H110" s="30"/>
    </row>
    <row r="111" spans="1:8" ht="12.75">
      <c r="A111" s="10" t="s">
        <v>133</v>
      </c>
      <c r="B111" s="4" t="s">
        <v>134</v>
      </c>
      <c r="C111" s="30">
        <v>1230</v>
      </c>
      <c r="D111" s="30"/>
      <c r="E111" s="86"/>
      <c r="F111" s="30"/>
      <c r="G111" s="86"/>
      <c r="H111" s="30"/>
    </row>
    <row r="112" spans="1:8" ht="12.75">
      <c r="A112" s="10" t="s">
        <v>137</v>
      </c>
      <c r="B112" s="4" t="s">
        <v>138</v>
      </c>
      <c r="C112" s="30">
        <v>582</v>
      </c>
      <c r="D112" s="30"/>
      <c r="E112" s="86"/>
      <c r="F112" s="30"/>
      <c r="G112" s="86"/>
      <c r="H112" s="30"/>
    </row>
    <row r="113" spans="1:8" ht="12.75">
      <c r="A113" s="10" t="s">
        <v>139</v>
      </c>
      <c r="B113" s="4" t="s">
        <v>140</v>
      </c>
      <c r="C113" s="30">
        <v>384</v>
      </c>
      <c r="D113" s="30"/>
      <c r="E113" s="86"/>
      <c r="F113" s="30"/>
      <c r="G113" s="86"/>
      <c r="H113" s="30"/>
    </row>
    <row r="114" spans="1:8" ht="12.75">
      <c r="A114" s="10" t="s">
        <v>141</v>
      </c>
      <c r="B114" s="4" t="s">
        <v>142</v>
      </c>
      <c r="C114" s="246">
        <v>2809</v>
      </c>
      <c r="D114" s="246">
        <f>D115+D120+D116+D118+D119</f>
        <v>12005</v>
      </c>
      <c r="E114" s="86"/>
      <c r="F114" s="246"/>
      <c r="G114" s="249"/>
      <c r="H114" s="246"/>
    </row>
    <row r="115" spans="1:8" ht="12.75">
      <c r="A115" s="10" t="s">
        <v>143</v>
      </c>
      <c r="B115" s="4" t="s">
        <v>144</v>
      </c>
      <c r="C115" s="30">
        <v>804</v>
      </c>
      <c r="D115" s="30"/>
      <c r="E115" s="86"/>
      <c r="F115" s="30"/>
      <c r="G115" s="30"/>
      <c r="H115" s="30"/>
    </row>
    <row r="116" spans="1:8" ht="12.75">
      <c r="A116" s="10" t="s">
        <v>145</v>
      </c>
      <c r="B116" s="4" t="s">
        <v>146</v>
      </c>
      <c r="C116" s="30"/>
      <c r="D116" s="30"/>
      <c r="E116" s="86"/>
      <c r="F116" s="30"/>
      <c r="G116" s="30"/>
      <c r="H116" s="30"/>
    </row>
    <row r="117" spans="1:8" ht="12.75" customHeight="1" hidden="1">
      <c r="A117" s="10" t="s">
        <v>147</v>
      </c>
      <c r="B117" s="4" t="s">
        <v>148</v>
      </c>
      <c r="C117" s="30"/>
      <c r="D117" s="30"/>
      <c r="E117" s="86"/>
      <c r="F117" s="30"/>
      <c r="G117" s="30"/>
      <c r="H117" s="30"/>
    </row>
    <row r="118" spans="1:8" ht="12.75">
      <c r="A118" s="10" t="s">
        <v>149</v>
      </c>
      <c r="B118" s="4" t="s">
        <v>150</v>
      </c>
      <c r="C118" s="30"/>
      <c r="D118" s="30"/>
      <c r="E118" s="86"/>
      <c r="F118" s="30"/>
      <c r="G118" s="30"/>
      <c r="H118" s="30"/>
    </row>
    <row r="119" spans="1:8" ht="12.75">
      <c r="A119" s="10" t="s">
        <v>151</v>
      </c>
      <c r="B119" s="4" t="s">
        <v>152</v>
      </c>
      <c r="C119" s="30"/>
      <c r="D119" s="30">
        <v>7005</v>
      </c>
      <c r="E119" s="86"/>
      <c r="F119" s="30"/>
      <c r="G119" s="30"/>
      <c r="H119" s="30"/>
    </row>
    <row r="120" spans="1:8" ht="12.75">
      <c r="A120" s="10" t="s">
        <v>153</v>
      </c>
      <c r="B120" s="4" t="s">
        <v>154</v>
      </c>
      <c r="C120" s="30">
        <v>2005</v>
      </c>
      <c r="D120" s="30">
        <v>5000</v>
      </c>
      <c r="E120" s="86"/>
      <c r="F120" s="30"/>
      <c r="G120" s="30"/>
      <c r="H120" s="30"/>
    </row>
    <row r="121" spans="1:8" ht="12.75">
      <c r="A121" s="10" t="s">
        <v>155</v>
      </c>
      <c r="B121" s="4" t="s">
        <v>157</v>
      </c>
      <c r="C121" s="86"/>
      <c r="D121" s="30"/>
      <c r="E121" s="86"/>
      <c r="F121" s="30"/>
      <c r="G121" s="86"/>
      <c r="H121" s="30"/>
    </row>
    <row r="122" spans="1:8" ht="12.75" customHeight="1" hidden="1">
      <c r="A122" s="10" t="s">
        <v>159</v>
      </c>
      <c r="B122" s="4" t="s">
        <v>158</v>
      </c>
      <c r="C122" s="86"/>
      <c r="D122" s="30"/>
      <c r="E122" s="86"/>
      <c r="F122" s="30"/>
      <c r="G122" s="86"/>
      <c r="H122" s="30"/>
    </row>
    <row r="123" spans="1:8" ht="12.75" customHeight="1" hidden="1">
      <c r="A123" s="10" t="s">
        <v>162</v>
      </c>
      <c r="B123" s="4" t="s">
        <v>163</v>
      </c>
      <c r="C123" s="86"/>
      <c r="D123" s="30"/>
      <c r="E123" s="86"/>
      <c r="F123" s="30"/>
      <c r="G123" s="86"/>
      <c r="H123" s="30"/>
    </row>
    <row r="124" spans="1:8" ht="12.75" customHeight="1" hidden="1">
      <c r="A124" s="10" t="s">
        <v>164</v>
      </c>
      <c r="B124" s="4" t="s">
        <v>165</v>
      </c>
      <c r="C124" s="86"/>
      <c r="D124" s="30"/>
      <c r="E124" s="86"/>
      <c r="F124" s="30"/>
      <c r="G124" s="86"/>
      <c r="H124" s="30"/>
    </row>
    <row r="125" spans="1:8" ht="12.75" customHeight="1" hidden="1">
      <c r="A125" s="10" t="s">
        <v>166</v>
      </c>
      <c r="B125" s="4" t="s">
        <v>167</v>
      </c>
      <c r="C125" s="86"/>
      <c r="D125" s="30"/>
      <c r="E125" s="86"/>
      <c r="F125" s="30"/>
      <c r="G125" s="86"/>
      <c r="H125" s="30"/>
    </row>
    <row r="126" spans="1:8" ht="12.75" customHeight="1" hidden="1">
      <c r="A126" s="10" t="s">
        <v>168</v>
      </c>
      <c r="B126" s="4" t="s">
        <v>169</v>
      </c>
      <c r="C126" s="86"/>
      <c r="D126" s="30"/>
      <c r="E126" s="86"/>
      <c r="F126" s="30"/>
      <c r="G126" s="86"/>
      <c r="H126" s="30"/>
    </row>
    <row r="127" spans="1:8" ht="12.75" customHeight="1" hidden="1">
      <c r="A127" s="10" t="s">
        <v>170</v>
      </c>
      <c r="B127" s="153" t="s">
        <v>76</v>
      </c>
      <c r="C127" s="86"/>
      <c r="D127" s="30"/>
      <c r="E127" s="86"/>
      <c r="F127" s="30">
        <v>71736</v>
      </c>
      <c r="G127" s="86"/>
      <c r="H127" s="30"/>
    </row>
    <row r="128" spans="1:8" ht="12.75" customHeight="1" hidden="1">
      <c r="A128" s="10" t="s">
        <v>172</v>
      </c>
      <c r="B128" s="4" t="s">
        <v>173</v>
      </c>
      <c r="C128" s="86"/>
      <c r="D128" s="30"/>
      <c r="E128" s="86"/>
      <c r="F128" s="30"/>
      <c r="G128" s="86"/>
      <c r="H128" s="30"/>
    </row>
    <row r="129" spans="1:8" ht="12.75" customHeight="1" hidden="1">
      <c r="A129" s="10" t="s">
        <v>205</v>
      </c>
      <c r="B129" s="153" t="s">
        <v>208</v>
      </c>
      <c r="C129" s="86"/>
      <c r="D129" s="30"/>
      <c r="E129" s="86"/>
      <c r="F129" s="30"/>
      <c r="G129" s="86"/>
      <c r="H129" s="30"/>
    </row>
    <row r="130" spans="1:8" ht="13.5" thickBot="1">
      <c r="A130" s="10" t="s">
        <v>174</v>
      </c>
      <c r="B130" s="4" t="s">
        <v>175</v>
      </c>
      <c r="C130" s="86"/>
      <c r="D130" s="30"/>
      <c r="E130" s="86"/>
      <c r="F130" s="30"/>
      <c r="G130" s="86"/>
      <c r="H130" s="30"/>
    </row>
    <row r="131" spans="1:8" ht="13.5" customHeight="1" hidden="1" thickBot="1">
      <c r="A131" s="10" t="s">
        <v>176</v>
      </c>
      <c r="B131" s="4" t="s">
        <v>177</v>
      </c>
      <c r="C131" s="86"/>
      <c r="D131" s="30"/>
      <c r="E131" s="86"/>
      <c r="F131" s="30"/>
      <c r="G131" s="86"/>
      <c r="H131" s="30"/>
    </row>
    <row r="132" spans="1:8" ht="13.5" customHeight="1" hidden="1" thickBot="1">
      <c r="A132" s="10" t="s">
        <v>178</v>
      </c>
      <c r="B132" s="4" t="s">
        <v>179</v>
      </c>
      <c r="C132" s="86"/>
      <c r="D132" s="30"/>
      <c r="E132" s="86"/>
      <c r="F132" s="30"/>
      <c r="G132" s="86"/>
      <c r="H132" s="30"/>
    </row>
    <row r="133" spans="1:8" ht="13.5" customHeight="1" hidden="1" thickBot="1">
      <c r="A133" s="10" t="s">
        <v>180</v>
      </c>
      <c r="B133" s="4" t="s">
        <v>181</v>
      </c>
      <c r="C133" s="86"/>
      <c r="D133" s="30"/>
      <c r="E133" s="86"/>
      <c r="F133" s="30"/>
      <c r="G133" s="86"/>
      <c r="H133" s="30"/>
    </row>
    <row r="134" spans="1:8" ht="13.5" customHeight="1" hidden="1" thickBot="1">
      <c r="A134" s="10" t="s">
        <v>182</v>
      </c>
      <c r="B134" s="4" t="s">
        <v>183</v>
      </c>
      <c r="C134" s="86"/>
      <c r="D134" s="30"/>
      <c r="E134" s="86"/>
      <c r="F134" s="30"/>
      <c r="G134" s="86"/>
      <c r="H134" s="30"/>
    </row>
    <row r="135" spans="1:8" ht="13.5" customHeight="1" hidden="1" thickBot="1">
      <c r="A135" s="10" t="s">
        <v>184</v>
      </c>
      <c r="B135" s="4" t="s">
        <v>185</v>
      </c>
      <c r="C135" s="86"/>
      <c r="D135" s="30"/>
      <c r="E135" s="86"/>
      <c r="F135" s="30"/>
      <c r="G135" s="86"/>
      <c r="H135" s="30"/>
    </row>
    <row r="136" spans="1:8" ht="13.5" customHeight="1" hidden="1" thickBot="1">
      <c r="A136" s="10" t="s">
        <v>186</v>
      </c>
      <c r="B136" s="4" t="s">
        <v>187</v>
      </c>
      <c r="C136" s="86"/>
      <c r="D136" s="30"/>
      <c r="E136" s="86"/>
      <c r="F136" s="30"/>
      <c r="G136" s="86"/>
      <c r="H136" s="30"/>
    </row>
    <row r="137" spans="1:8" ht="13.5" customHeight="1" hidden="1" thickBot="1">
      <c r="A137" s="10" t="s">
        <v>188</v>
      </c>
      <c r="B137" s="4" t="s">
        <v>189</v>
      </c>
      <c r="C137" s="86"/>
      <c r="D137" s="30"/>
      <c r="E137" s="86"/>
      <c r="F137" s="30"/>
      <c r="G137" s="86"/>
      <c r="H137" s="30"/>
    </row>
    <row r="138" spans="1:8" ht="13.5" customHeight="1" hidden="1" thickBot="1">
      <c r="A138" s="10" t="s">
        <v>190</v>
      </c>
      <c r="B138" s="4" t="s">
        <v>191</v>
      </c>
      <c r="C138" s="86"/>
      <c r="D138" s="30"/>
      <c r="E138" s="86"/>
      <c r="F138" s="30"/>
      <c r="G138" s="86"/>
      <c r="H138" s="30"/>
    </row>
    <row r="139" spans="1:8" ht="13.5" customHeight="1" hidden="1" thickBot="1">
      <c r="A139" s="10" t="s">
        <v>192</v>
      </c>
      <c r="B139" s="4" t="s">
        <v>193</v>
      </c>
      <c r="C139" s="86"/>
      <c r="D139" s="30"/>
      <c r="E139" s="86"/>
      <c r="F139" s="30"/>
      <c r="G139" s="86"/>
      <c r="H139" s="30"/>
    </row>
    <row r="140" spans="1:8" ht="13.5" customHeight="1" hidden="1" thickBot="1">
      <c r="A140" s="11" t="s">
        <v>194</v>
      </c>
      <c r="B140" s="12" t="s">
        <v>195</v>
      </c>
      <c r="C140" s="113"/>
      <c r="D140" s="114"/>
      <c r="E140" s="113"/>
      <c r="F140" s="114"/>
      <c r="G140" s="113"/>
      <c r="H140" s="114"/>
    </row>
    <row r="141" spans="1:8" ht="14.25" thickBot="1" thickTop="1">
      <c r="A141" s="15" t="s">
        <v>196</v>
      </c>
      <c r="B141" s="16" t="s">
        <v>197</v>
      </c>
      <c r="C141" s="107">
        <v>17005</v>
      </c>
      <c r="D141" s="418">
        <f>D114+D110+D109</f>
        <v>12005</v>
      </c>
      <c r="E141" s="107">
        <v>0</v>
      </c>
      <c r="F141" s="163">
        <f>F114+F110+F109</f>
        <v>0</v>
      </c>
      <c r="G141" s="107"/>
      <c r="H141" s="163"/>
    </row>
    <row r="142" ht="13.5" thickTop="1"/>
    <row r="144" spans="7:8" ht="12.75">
      <c r="G144" s="452" t="s">
        <v>541</v>
      </c>
      <c r="H144" s="452"/>
    </row>
    <row r="145" spans="2:8" ht="12.75">
      <c r="B145" s="481" t="s">
        <v>384</v>
      </c>
      <c r="C145" s="481"/>
      <c r="D145" s="481"/>
      <c r="E145" s="481"/>
      <c r="F145" s="481"/>
      <c r="G145" s="481"/>
      <c r="H145" s="174"/>
    </row>
    <row r="146" ht="13.5" thickBot="1"/>
    <row r="147" spans="1:8" ht="13.5" customHeight="1" thickTop="1">
      <c r="A147" s="471" t="s">
        <v>20</v>
      </c>
      <c r="B147" s="471" t="s">
        <v>21</v>
      </c>
      <c r="C147" s="468" t="s">
        <v>22</v>
      </c>
      <c r="D147" s="469"/>
      <c r="E147" s="468" t="s">
        <v>23</v>
      </c>
      <c r="F147" s="469"/>
      <c r="G147" s="468" t="s">
        <v>12</v>
      </c>
      <c r="H147" s="469"/>
    </row>
    <row r="148" spans="1:8" ht="12.75">
      <c r="A148" s="472"/>
      <c r="B148" s="472"/>
      <c r="C148" s="157" t="s">
        <v>226</v>
      </c>
      <c r="D148" s="49" t="s">
        <v>226</v>
      </c>
      <c r="E148" s="157" t="s">
        <v>226</v>
      </c>
      <c r="F148" s="49" t="s">
        <v>226</v>
      </c>
      <c r="G148" s="157" t="s">
        <v>226</v>
      </c>
      <c r="H148" s="49" t="s">
        <v>226</v>
      </c>
    </row>
    <row r="149" spans="1:8" ht="13.5" thickBot="1">
      <c r="A149" s="473"/>
      <c r="B149" s="473"/>
      <c r="C149" s="159" t="s">
        <v>1</v>
      </c>
      <c r="D149" s="158" t="s">
        <v>363</v>
      </c>
      <c r="E149" s="159" t="s">
        <v>292</v>
      </c>
      <c r="F149" s="158" t="s">
        <v>1</v>
      </c>
      <c r="G149" s="159" t="s">
        <v>1</v>
      </c>
      <c r="H149" s="158" t="s">
        <v>363</v>
      </c>
    </row>
    <row r="150" spans="1:8" ht="13.5" thickTop="1">
      <c r="A150" s="351" t="s">
        <v>126</v>
      </c>
      <c r="B150" s="3" t="s">
        <v>128</v>
      </c>
      <c r="C150" s="106"/>
      <c r="D150" s="247">
        <f>D151</f>
        <v>658520</v>
      </c>
      <c r="E150" s="106"/>
      <c r="F150" s="111"/>
      <c r="G150" s="106"/>
      <c r="H150" s="111"/>
    </row>
    <row r="151" spans="1:8" ht="12.75">
      <c r="A151" s="354">
        <v>101</v>
      </c>
      <c r="B151" s="355" t="s">
        <v>391</v>
      </c>
      <c r="C151" s="356"/>
      <c r="D151" s="358">
        <v>658520</v>
      </c>
      <c r="E151" s="357"/>
      <c r="F151" s="357"/>
      <c r="G151" s="357"/>
      <c r="H151" s="112"/>
    </row>
    <row r="152" spans="1:8" ht="12.75">
      <c r="A152" s="333" t="s">
        <v>129</v>
      </c>
      <c r="B152" s="4" t="s">
        <v>130</v>
      </c>
      <c r="C152" s="86"/>
      <c r="D152" s="246">
        <f>D153+D154+D155+D156</f>
        <v>33500</v>
      </c>
      <c r="E152" s="86"/>
      <c r="F152" s="30"/>
      <c r="G152" s="86"/>
      <c r="H152" s="30"/>
    </row>
    <row r="153" spans="1:8" ht="12.75">
      <c r="A153" s="350" t="s">
        <v>390</v>
      </c>
      <c r="B153" s="349" t="s">
        <v>387</v>
      </c>
      <c r="C153" s="86"/>
      <c r="D153" s="359">
        <v>1000</v>
      </c>
      <c r="E153" s="86"/>
      <c r="F153" s="30"/>
      <c r="G153" s="86"/>
      <c r="H153" s="30"/>
    </row>
    <row r="154" spans="1:8" ht="12.75">
      <c r="A154" s="352">
        <v>205</v>
      </c>
      <c r="B154" s="349" t="s">
        <v>169</v>
      </c>
      <c r="C154" s="86"/>
      <c r="D154" s="359">
        <v>30500</v>
      </c>
      <c r="E154" s="86"/>
      <c r="F154" s="30"/>
      <c r="G154" s="86"/>
      <c r="H154" s="30"/>
    </row>
    <row r="155" spans="1:8" ht="12.75">
      <c r="A155" s="352">
        <v>208</v>
      </c>
      <c r="B155" s="349" t="s">
        <v>388</v>
      </c>
      <c r="C155" s="86"/>
      <c r="D155" s="359">
        <v>2000</v>
      </c>
      <c r="E155" s="86"/>
      <c r="F155" s="30"/>
      <c r="G155" s="86"/>
      <c r="H155" s="30"/>
    </row>
    <row r="156" spans="1:8" ht="12.75">
      <c r="A156" s="352">
        <v>209</v>
      </c>
      <c r="B156" s="349" t="s">
        <v>389</v>
      </c>
      <c r="C156" s="86"/>
      <c r="D156" s="30"/>
      <c r="E156" s="86"/>
      <c r="F156" s="30"/>
      <c r="G156" s="86"/>
      <c r="H156" s="30"/>
    </row>
    <row r="157" spans="1:8" ht="12.75">
      <c r="A157" s="333" t="s">
        <v>131</v>
      </c>
      <c r="B157" s="4" t="s">
        <v>132</v>
      </c>
      <c r="C157" s="86"/>
      <c r="D157" s="246">
        <f>D158+D159+D160+D161</f>
        <v>142410</v>
      </c>
      <c r="E157" s="86">
        <v>0</v>
      </c>
      <c r="F157" s="30"/>
      <c r="G157" s="86">
        <v>0</v>
      </c>
      <c r="H157" s="246"/>
    </row>
    <row r="158" spans="1:8" ht="12.75">
      <c r="A158" s="333" t="s">
        <v>133</v>
      </c>
      <c r="B158" s="4" t="s">
        <v>134</v>
      </c>
      <c r="C158" s="86"/>
      <c r="D158" s="359">
        <v>75690</v>
      </c>
      <c r="E158" s="86"/>
      <c r="F158" s="30"/>
      <c r="G158" s="86"/>
      <c r="H158" s="30"/>
    </row>
    <row r="159" spans="1:8" ht="12.75">
      <c r="A159" s="333" t="s">
        <v>135</v>
      </c>
      <c r="B159" s="4" t="s">
        <v>136</v>
      </c>
      <c r="C159" s="86"/>
      <c r="D159" s="359">
        <v>21620</v>
      </c>
      <c r="E159" s="86"/>
      <c r="F159" s="30"/>
      <c r="G159" s="86"/>
      <c r="H159" s="30"/>
    </row>
    <row r="160" spans="1:8" ht="12.75">
      <c r="A160" s="333" t="s">
        <v>137</v>
      </c>
      <c r="B160" s="4" t="s">
        <v>138</v>
      </c>
      <c r="C160" s="86"/>
      <c r="D160" s="359">
        <v>31230</v>
      </c>
      <c r="E160" s="86"/>
      <c r="F160" s="30"/>
      <c r="G160" s="86"/>
      <c r="H160" s="30"/>
    </row>
    <row r="161" spans="1:8" ht="12.75">
      <c r="A161" s="333" t="s">
        <v>139</v>
      </c>
      <c r="B161" s="4" t="s">
        <v>140</v>
      </c>
      <c r="C161" s="86"/>
      <c r="D161" s="359">
        <v>13870</v>
      </c>
      <c r="E161" s="86"/>
      <c r="F161" s="30"/>
      <c r="G161" s="86"/>
      <c r="H161" s="30"/>
    </row>
    <row r="162" spans="1:8" ht="12.75">
      <c r="A162" s="333" t="s">
        <v>141</v>
      </c>
      <c r="B162" s="4" t="s">
        <v>142</v>
      </c>
      <c r="C162" s="86"/>
      <c r="D162" s="246">
        <f>D163+D164+D165+D166+D167+D168+D169+D170+D171+D172+D173+D174+D175+D176</f>
        <v>133236</v>
      </c>
      <c r="E162" s="86">
        <v>0</v>
      </c>
      <c r="F162" s="30"/>
      <c r="G162" s="86"/>
      <c r="H162" s="30"/>
    </row>
    <row r="163" spans="1:8" ht="12.75">
      <c r="A163" s="333" t="s">
        <v>143</v>
      </c>
      <c r="B163" s="4" t="s">
        <v>144</v>
      </c>
      <c r="C163" s="86"/>
      <c r="D163" s="359">
        <v>19196</v>
      </c>
      <c r="E163" s="86"/>
      <c r="F163" s="30"/>
      <c r="G163" s="86"/>
      <c r="H163" s="30"/>
    </row>
    <row r="164" spans="1:8" ht="12.75">
      <c r="A164" s="333" t="s">
        <v>145</v>
      </c>
      <c r="B164" s="4" t="s">
        <v>146</v>
      </c>
      <c r="C164" s="86"/>
      <c r="D164" s="359">
        <v>200</v>
      </c>
      <c r="E164" s="86"/>
      <c r="F164" s="30"/>
      <c r="G164" s="86"/>
      <c r="H164" s="30"/>
    </row>
    <row r="165" spans="1:8" ht="12.75">
      <c r="A165" s="333" t="s">
        <v>147</v>
      </c>
      <c r="B165" s="4" t="s">
        <v>148</v>
      </c>
      <c r="C165" s="86"/>
      <c r="D165" s="359">
        <v>6500</v>
      </c>
      <c r="E165" s="86"/>
      <c r="F165" s="30"/>
      <c r="G165" s="86"/>
      <c r="H165" s="30"/>
    </row>
    <row r="166" spans="1:8" ht="12.75">
      <c r="A166" s="333" t="s">
        <v>149</v>
      </c>
      <c r="B166" s="4" t="s">
        <v>150</v>
      </c>
      <c r="C166" s="86"/>
      <c r="D166" s="359">
        <v>1000</v>
      </c>
      <c r="E166" s="86"/>
      <c r="F166" s="30"/>
      <c r="G166" s="86"/>
      <c r="H166" s="30"/>
    </row>
    <row r="167" spans="1:8" ht="12.75">
      <c r="A167" s="333" t="s">
        <v>151</v>
      </c>
      <c r="B167" s="4" t="s">
        <v>152</v>
      </c>
      <c r="C167" s="86"/>
      <c r="D167" s="359">
        <v>10250</v>
      </c>
      <c r="E167" s="86"/>
      <c r="F167" s="30"/>
      <c r="G167" s="86"/>
      <c r="H167" s="30"/>
    </row>
    <row r="168" spans="1:8" ht="12.75">
      <c r="A168" s="333" t="s">
        <v>153</v>
      </c>
      <c r="B168" s="4" t="s">
        <v>154</v>
      </c>
      <c r="C168" s="86"/>
      <c r="D168" s="359">
        <v>48350</v>
      </c>
      <c r="E168" s="86"/>
      <c r="F168" s="30"/>
      <c r="G168" s="86"/>
      <c r="H168" s="30">
        <v>3000</v>
      </c>
    </row>
    <row r="169" spans="1:8" ht="12.75">
      <c r="A169" s="333" t="s">
        <v>155</v>
      </c>
      <c r="B169" s="4" t="s">
        <v>157</v>
      </c>
      <c r="C169" s="86"/>
      <c r="D169" s="359">
        <v>46640</v>
      </c>
      <c r="E169" s="86"/>
      <c r="F169" s="30"/>
      <c r="G169" s="86"/>
      <c r="H169" s="30">
        <v>11000</v>
      </c>
    </row>
    <row r="170" spans="1:8" ht="12.75">
      <c r="A170" s="333" t="s">
        <v>159</v>
      </c>
      <c r="B170" s="4" t="s">
        <v>158</v>
      </c>
      <c r="C170" s="86"/>
      <c r="D170" s="359"/>
      <c r="E170" s="86"/>
      <c r="F170" s="30"/>
      <c r="G170" s="86"/>
      <c r="H170" s="30">
        <v>15000</v>
      </c>
    </row>
    <row r="171" spans="1:8" ht="12.75">
      <c r="A171" s="333" t="s">
        <v>162</v>
      </c>
      <c r="B171" s="4" t="s">
        <v>163</v>
      </c>
      <c r="C171" s="86"/>
      <c r="D171" s="30">
        <v>1000</v>
      </c>
      <c r="E171" s="86"/>
      <c r="F171" s="30"/>
      <c r="G171" s="86"/>
      <c r="H171" s="30"/>
    </row>
    <row r="172" spans="1:8" ht="12.75">
      <c r="A172" s="333" t="s">
        <v>164</v>
      </c>
      <c r="B172" s="4" t="s">
        <v>165</v>
      </c>
      <c r="C172" s="86"/>
      <c r="D172" s="30"/>
      <c r="E172" s="86"/>
      <c r="F172" s="30"/>
      <c r="G172" s="86"/>
      <c r="H172" s="30">
        <v>21000</v>
      </c>
    </row>
    <row r="173" spans="1:8" ht="12.75">
      <c r="A173" s="333" t="s">
        <v>166</v>
      </c>
      <c r="B173" s="4" t="s">
        <v>167</v>
      </c>
      <c r="C173" s="86"/>
      <c r="D173" s="30">
        <v>100</v>
      </c>
      <c r="E173" s="86"/>
      <c r="F173" s="30"/>
      <c r="G173" s="86"/>
      <c r="H173" s="30"/>
    </row>
    <row r="174" spans="1:8" ht="12.75">
      <c r="A174" s="333" t="s">
        <v>168</v>
      </c>
      <c r="B174" s="4" t="s">
        <v>169</v>
      </c>
      <c r="C174" s="86"/>
      <c r="D174" s="30"/>
      <c r="E174" s="86"/>
      <c r="F174" s="30"/>
      <c r="G174" s="86"/>
      <c r="H174" s="30"/>
    </row>
    <row r="175" spans="1:8" ht="12.75">
      <c r="A175" s="333" t="s">
        <v>170</v>
      </c>
      <c r="B175" s="153" t="s">
        <v>76</v>
      </c>
      <c r="C175" s="86"/>
      <c r="D175" s="30"/>
      <c r="E175" s="86"/>
      <c r="F175" s="30"/>
      <c r="G175" s="86"/>
      <c r="H175" s="30"/>
    </row>
    <row r="176" spans="1:8" ht="12.75">
      <c r="A176" s="333" t="s">
        <v>172</v>
      </c>
      <c r="B176" s="4" t="s">
        <v>173</v>
      </c>
      <c r="C176" s="86"/>
      <c r="D176" s="30"/>
      <c r="E176" s="86"/>
      <c r="F176" s="30"/>
      <c r="G176" s="86"/>
      <c r="H176" s="30"/>
    </row>
    <row r="177" spans="1:8" ht="12.75">
      <c r="A177" s="333" t="s">
        <v>205</v>
      </c>
      <c r="B177" s="153" t="s">
        <v>208</v>
      </c>
      <c r="C177" s="86"/>
      <c r="D177" s="30"/>
      <c r="E177" s="86"/>
      <c r="F177" s="30"/>
      <c r="G177" s="86"/>
      <c r="H177" s="30"/>
    </row>
    <row r="178" spans="1:8" ht="12.75">
      <c r="A178" s="333" t="s">
        <v>174</v>
      </c>
      <c r="B178" s="4" t="s">
        <v>175</v>
      </c>
      <c r="C178" s="86"/>
      <c r="D178" s="246">
        <v>2958</v>
      </c>
      <c r="E178" s="86"/>
      <c r="F178" s="30"/>
      <c r="G178" s="86"/>
      <c r="H178" s="30"/>
    </row>
    <row r="179" spans="1:8" ht="12.75">
      <c r="A179" s="333" t="s">
        <v>176</v>
      </c>
      <c r="B179" s="4" t="s">
        <v>177</v>
      </c>
      <c r="C179" s="86"/>
      <c r="D179" s="30"/>
      <c r="E179" s="86"/>
      <c r="F179" s="30"/>
      <c r="G179" s="86"/>
      <c r="H179" s="30"/>
    </row>
    <row r="180" spans="1:8" ht="12.75">
      <c r="A180" s="333" t="s">
        <v>178</v>
      </c>
      <c r="B180" s="4" t="s">
        <v>179</v>
      </c>
      <c r="C180" s="86"/>
      <c r="D180" s="30"/>
      <c r="E180" s="86"/>
      <c r="F180" s="30"/>
      <c r="G180" s="86"/>
      <c r="H180" s="30"/>
    </row>
    <row r="181" spans="1:8" ht="12.75">
      <c r="A181" s="333" t="s">
        <v>180</v>
      </c>
      <c r="B181" s="4" t="s">
        <v>181</v>
      </c>
      <c r="C181" s="86"/>
      <c r="D181" s="30"/>
      <c r="E181" s="86"/>
      <c r="F181" s="30"/>
      <c r="G181" s="86"/>
      <c r="H181" s="30"/>
    </row>
    <row r="182" spans="1:8" ht="12.75">
      <c r="A182" s="333" t="s">
        <v>182</v>
      </c>
      <c r="B182" s="4" t="s">
        <v>183</v>
      </c>
      <c r="C182" s="86"/>
      <c r="D182" s="30"/>
      <c r="E182" s="86"/>
      <c r="F182" s="30"/>
      <c r="G182" s="86"/>
      <c r="H182" s="30"/>
    </row>
    <row r="183" spans="1:8" ht="12.75">
      <c r="A183" s="333" t="s">
        <v>184</v>
      </c>
      <c r="B183" s="4" t="s">
        <v>185</v>
      </c>
      <c r="C183" s="86"/>
      <c r="D183" s="30"/>
      <c r="E183" s="86"/>
      <c r="F183" s="30"/>
      <c r="G183" s="86"/>
      <c r="H183" s="30"/>
    </row>
    <row r="184" spans="1:8" ht="12.75">
      <c r="A184" s="333" t="s">
        <v>186</v>
      </c>
      <c r="B184" s="4" t="s">
        <v>187</v>
      </c>
      <c r="C184" s="86"/>
      <c r="D184" s="30"/>
      <c r="E184" s="86"/>
      <c r="F184" s="30"/>
      <c r="G184" s="86"/>
      <c r="H184" s="30"/>
    </row>
    <row r="185" spans="1:8" ht="12.75">
      <c r="A185" s="333" t="s">
        <v>188</v>
      </c>
      <c r="B185" s="4" t="s">
        <v>189</v>
      </c>
      <c r="C185" s="86"/>
      <c r="D185" s="30"/>
      <c r="E185" s="86"/>
      <c r="F185" s="30"/>
      <c r="G185" s="86"/>
      <c r="H185" s="30"/>
    </row>
    <row r="186" spans="1:8" ht="12.75">
      <c r="A186" s="333" t="s">
        <v>190</v>
      </c>
      <c r="B186" s="4" t="s">
        <v>191</v>
      </c>
      <c r="C186" s="86"/>
      <c r="D186" s="30"/>
      <c r="E186" s="86"/>
      <c r="F186" s="30"/>
      <c r="G186" s="86"/>
      <c r="H186" s="30"/>
    </row>
    <row r="187" spans="1:8" ht="12.75">
      <c r="A187" s="333" t="s">
        <v>192</v>
      </c>
      <c r="B187" s="4" t="s">
        <v>193</v>
      </c>
      <c r="C187" s="86"/>
      <c r="D187" s="30"/>
      <c r="E187" s="86"/>
      <c r="F187" s="30"/>
      <c r="G187" s="86"/>
      <c r="H187" s="30"/>
    </row>
    <row r="188" spans="1:8" ht="13.5" thickBot="1">
      <c r="A188" s="353" t="s">
        <v>194</v>
      </c>
      <c r="B188" s="12" t="s">
        <v>195</v>
      </c>
      <c r="C188" s="113"/>
      <c r="D188" s="114"/>
      <c r="E188" s="113"/>
      <c r="F188" s="114"/>
      <c r="G188" s="113"/>
      <c r="H188" s="114"/>
    </row>
    <row r="189" spans="1:8" ht="14.25" thickBot="1" thickTop="1">
      <c r="A189" s="15" t="s">
        <v>196</v>
      </c>
      <c r="B189" s="16" t="s">
        <v>197</v>
      </c>
      <c r="C189" s="107"/>
      <c r="D189" s="163">
        <f>D150+D152+D157+D162+D178</f>
        <v>970624</v>
      </c>
      <c r="E189" s="107">
        <v>0</v>
      </c>
      <c r="F189" s="163"/>
      <c r="G189" s="107"/>
      <c r="H189" s="163"/>
    </row>
    <row r="190" ht="13.5" thickTop="1"/>
    <row r="192" spans="7:8" ht="12.75">
      <c r="G192" s="452" t="s">
        <v>542</v>
      </c>
      <c r="H192" s="452"/>
    </row>
    <row r="193" spans="2:8" ht="12.75">
      <c r="B193" s="481" t="s">
        <v>308</v>
      </c>
      <c r="C193" s="481"/>
      <c r="D193" s="481"/>
      <c r="E193" s="481"/>
      <c r="F193" s="481"/>
      <c r="G193" s="481"/>
      <c r="H193" s="174"/>
    </row>
    <row r="194" ht="13.5" thickBot="1"/>
    <row r="195" spans="1:8" ht="13.5" customHeight="1" thickTop="1">
      <c r="A195" s="471" t="s">
        <v>20</v>
      </c>
      <c r="B195" s="471" t="s">
        <v>21</v>
      </c>
      <c r="C195" s="468" t="s">
        <v>22</v>
      </c>
      <c r="D195" s="469"/>
      <c r="E195" s="468" t="s">
        <v>23</v>
      </c>
      <c r="F195" s="469"/>
      <c r="G195" s="468" t="s">
        <v>12</v>
      </c>
      <c r="H195" s="469"/>
    </row>
    <row r="196" spans="1:8" ht="12.75">
      <c r="A196" s="472"/>
      <c r="B196" s="472"/>
      <c r="C196" s="157" t="s">
        <v>226</v>
      </c>
      <c r="D196" s="49" t="s">
        <v>226</v>
      </c>
      <c r="E196" s="157" t="s">
        <v>226</v>
      </c>
      <c r="F196" s="49" t="s">
        <v>226</v>
      </c>
      <c r="G196" s="157" t="s">
        <v>226</v>
      </c>
      <c r="H196" s="49" t="s">
        <v>226</v>
      </c>
    </row>
    <row r="197" spans="1:8" ht="13.5" thickBot="1">
      <c r="A197" s="473"/>
      <c r="B197" s="473"/>
      <c r="C197" s="159" t="s">
        <v>1</v>
      </c>
      <c r="D197" s="158" t="s">
        <v>363</v>
      </c>
      <c r="E197" s="159" t="s">
        <v>292</v>
      </c>
      <c r="F197" s="158" t="s">
        <v>1</v>
      </c>
      <c r="G197" s="159" t="s">
        <v>292</v>
      </c>
      <c r="H197" s="158" t="s">
        <v>1</v>
      </c>
    </row>
    <row r="198" spans="1:8" ht="13.5" thickTop="1">
      <c r="A198" s="351" t="s">
        <v>126</v>
      </c>
      <c r="B198" s="3" t="s">
        <v>128</v>
      </c>
      <c r="C198" s="314">
        <v>205000</v>
      </c>
      <c r="D198" s="247">
        <f>D199</f>
        <v>220000</v>
      </c>
      <c r="E198" s="106"/>
      <c r="F198" s="111">
        <v>35000</v>
      </c>
      <c r="G198" s="106"/>
      <c r="H198" s="111"/>
    </row>
    <row r="199" spans="1:8" ht="12.75">
      <c r="A199" s="354">
        <v>101</v>
      </c>
      <c r="B199" s="355" t="s">
        <v>391</v>
      </c>
      <c r="C199" s="189">
        <v>205000</v>
      </c>
      <c r="D199" s="112">
        <v>220000</v>
      </c>
      <c r="E199" s="189"/>
      <c r="F199" s="252">
        <v>109731</v>
      </c>
      <c r="G199" s="189"/>
      <c r="H199" s="112"/>
    </row>
    <row r="200" spans="1:8" ht="12.75">
      <c r="A200" s="333" t="s">
        <v>129</v>
      </c>
      <c r="B200" s="4" t="s">
        <v>130</v>
      </c>
      <c r="C200" s="249">
        <v>16550</v>
      </c>
      <c r="D200" s="246">
        <f>D201+D202+D203+D204</f>
        <v>14900</v>
      </c>
      <c r="E200" s="86"/>
      <c r="F200" s="30"/>
      <c r="G200" s="86"/>
      <c r="H200" s="30"/>
    </row>
    <row r="201" spans="1:8" ht="12.75">
      <c r="A201" s="350" t="s">
        <v>390</v>
      </c>
      <c r="B201" s="349" t="s">
        <v>387</v>
      </c>
      <c r="C201" s="86"/>
      <c r="D201" s="246"/>
      <c r="E201" s="86"/>
      <c r="F201" s="30"/>
      <c r="G201" s="86"/>
      <c r="H201" s="30"/>
    </row>
    <row r="202" spans="1:8" ht="12.75">
      <c r="A202" s="352">
        <v>205</v>
      </c>
      <c r="B202" s="349" t="s">
        <v>169</v>
      </c>
      <c r="C202" s="254"/>
      <c r="D202" s="133">
        <v>12700</v>
      </c>
      <c r="E202" s="86"/>
      <c r="F202" s="30">
        <f>F198+F175+F170+F168+F199</f>
        <v>144731</v>
      </c>
      <c r="G202" s="86"/>
      <c r="H202" s="30"/>
    </row>
    <row r="203" spans="1:8" ht="12.75">
      <c r="A203" s="352">
        <v>208</v>
      </c>
      <c r="B203" s="349" t="s">
        <v>388</v>
      </c>
      <c r="C203" s="254"/>
      <c r="D203" s="133"/>
      <c r="E203" s="86"/>
      <c r="F203" s="30"/>
      <c r="G203" s="86"/>
      <c r="H203" s="30"/>
    </row>
    <row r="204" spans="1:8" ht="12.75">
      <c r="A204" s="352">
        <v>209</v>
      </c>
      <c r="B204" s="360" t="s">
        <v>392</v>
      </c>
      <c r="C204" s="86"/>
      <c r="D204" s="361">
        <v>2200</v>
      </c>
      <c r="E204" s="86"/>
      <c r="F204" s="30"/>
      <c r="G204" s="86"/>
      <c r="H204" s="30"/>
    </row>
    <row r="205" spans="1:8" ht="12.75">
      <c r="A205" s="333" t="s">
        <v>131</v>
      </c>
      <c r="B205" s="4" t="s">
        <v>132</v>
      </c>
      <c r="C205" s="249">
        <v>43400</v>
      </c>
      <c r="D205" s="246">
        <f>D206+D207+D208+D209</f>
        <v>43500</v>
      </c>
      <c r="E205" s="86">
        <v>0</v>
      </c>
      <c r="F205" s="30">
        <v>0</v>
      </c>
      <c r="G205" s="86">
        <v>0</v>
      </c>
      <c r="H205" s="30">
        <v>0</v>
      </c>
    </row>
    <row r="206" spans="1:8" ht="12.75">
      <c r="A206" s="333" t="s">
        <v>133</v>
      </c>
      <c r="B206" s="4" t="s">
        <v>134</v>
      </c>
      <c r="C206" s="30">
        <v>22800</v>
      </c>
      <c r="D206" s="30">
        <v>22000</v>
      </c>
      <c r="E206" s="86"/>
      <c r="F206" s="30"/>
      <c r="G206" s="86"/>
      <c r="H206" s="30"/>
    </row>
    <row r="207" spans="1:8" ht="12.75">
      <c r="A207" s="333" t="s">
        <v>135</v>
      </c>
      <c r="B207" s="4" t="s">
        <v>136</v>
      </c>
      <c r="C207" s="30">
        <v>6800</v>
      </c>
      <c r="D207" s="30">
        <v>6700</v>
      </c>
      <c r="E207" s="86"/>
      <c r="F207" s="30"/>
      <c r="G207" s="86"/>
      <c r="H207" s="30"/>
    </row>
    <row r="208" spans="1:8" ht="12.75">
      <c r="A208" s="333" t="s">
        <v>137</v>
      </c>
      <c r="B208" s="4" t="s">
        <v>138</v>
      </c>
      <c r="C208" s="30">
        <v>9800</v>
      </c>
      <c r="D208" s="30">
        <v>10600</v>
      </c>
      <c r="E208" s="86"/>
      <c r="F208" s="30"/>
      <c r="G208" s="86"/>
      <c r="H208" s="30"/>
    </row>
    <row r="209" spans="1:8" ht="12.75">
      <c r="A209" s="333" t="s">
        <v>139</v>
      </c>
      <c r="B209" s="4" t="s">
        <v>140</v>
      </c>
      <c r="C209" s="30">
        <v>4000</v>
      </c>
      <c r="D209" s="30">
        <v>4200</v>
      </c>
      <c r="E209" s="86"/>
      <c r="F209" s="30"/>
      <c r="G209" s="86"/>
      <c r="H209" s="30"/>
    </row>
    <row r="210" spans="1:8" ht="12.75">
      <c r="A210" s="333" t="s">
        <v>141</v>
      </c>
      <c r="B210" s="4" t="s">
        <v>142</v>
      </c>
      <c r="C210" s="249">
        <v>75278</v>
      </c>
      <c r="D210" s="246">
        <f>D211+D212+D213+D214+D215+D216+D217+D218+D219+D220+D221+D222+D223+D224</f>
        <v>91900</v>
      </c>
      <c r="E210" s="86">
        <v>0</v>
      </c>
      <c r="F210" s="30"/>
      <c r="G210" s="86"/>
      <c r="H210" s="30"/>
    </row>
    <row r="211" spans="1:8" ht="12.75">
      <c r="A211" s="333" t="s">
        <v>143</v>
      </c>
      <c r="B211" s="4" t="s">
        <v>144</v>
      </c>
      <c r="C211" s="30">
        <v>9700</v>
      </c>
      <c r="D211" s="30">
        <v>7500</v>
      </c>
      <c r="E211" s="86"/>
      <c r="F211" s="30"/>
      <c r="G211" s="86"/>
      <c r="H211" s="30"/>
    </row>
    <row r="212" spans="1:8" ht="12.75">
      <c r="A212" s="333" t="s">
        <v>145</v>
      </c>
      <c r="B212" s="4" t="s">
        <v>146</v>
      </c>
      <c r="C212" s="30"/>
      <c r="D212" s="30"/>
      <c r="E212" s="86"/>
      <c r="F212" s="30"/>
      <c r="G212" s="86"/>
      <c r="H212" s="30"/>
    </row>
    <row r="213" spans="1:8" ht="12.75">
      <c r="A213" s="333" t="s">
        <v>147</v>
      </c>
      <c r="B213" s="4" t="s">
        <v>148</v>
      </c>
      <c r="C213" s="30">
        <v>2440</v>
      </c>
      <c r="D213" s="30">
        <v>1800</v>
      </c>
      <c r="E213" s="86"/>
      <c r="F213" s="30"/>
      <c r="G213" s="86"/>
      <c r="H213" s="30"/>
    </row>
    <row r="214" spans="1:8" ht="12.75">
      <c r="A214" s="333" t="s">
        <v>149</v>
      </c>
      <c r="B214" s="4" t="s">
        <v>150</v>
      </c>
      <c r="C214" s="30">
        <v>1000</v>
      </c>
      <c r="D214" s="30">
        <v>9000</v>
      </c>
      <c r="E214" s="86"/>
      <c r="F214" s="30"/>
      <c r="G214" s="86"/>
      <c r="H214" s="30"/>
    </row>
    <row r="215" spans="1:8" ht="12.75">
      <c r="A215" s="333" t="s">
        <v>151</v>
      </c>
      <c r="B215" s="4" t="s">
        <v>152</v>
      </c>
      <c r="C215" s="30">
        <v>4000</v>
      </c>
      <c r="D215" s="30">
        <v>5000</v>
      </c>
      <c r="E215" s="86"/>
      <c r="F215" s="30"/>
      <c r="G215" s="86"/>
      <c r="H215" s="30"/>
    </row>
    <row r="216" spans="1:8" ht="12.75">
      <c r="A216" s="333" t="s">
        <v>153</v>
      </c>
      <c r="B216" s="4" t="s">
        <v>154</v>
      </c>
      <c r="C216" s="30">
        <v>31000</v>
      </c>
      <c r="D216" s="30">
        <v>25550</v>
      </c>
      <c r="E216" s="86"/>
      <c r="F216" s="30"/>
      <c r="G216" s="86"/>
      <c r="H216" s="30"/>
    </row>
    <row r="217" spans="1:8" ht="12.75">
      <c r="A217" s="333" t="s">
        <v>155</v>
      </c>
      <c r="B217" s="4" t="s">
        <v>157</v>
      </c>
      <c r="C217" s="30">
        <v>14006</v>
      </c>
      <c r="D217" s="30">
        <v>40000</v>
      </c>
      <c r="E217" s="86"/>
      <c r="F217" s="30"/>
      <c r="G217" s="86"/>
      <c r="H217" s="30"/>
    </row>
    <row r="218" spans="1:8" ht="12.75">
      <c r="A218" s="333" t="s">
        <v>159</v>
      </c>
      <c r="B218" s="4" t="s">
        <v>158</v>
      </c>
      <c r="C218" s="30">
        <v>12132</v>
      </c>
      <c r="D218" s="30">
        <v>2500</v>
      </c>
      <c r="E218" s="86"/>
      <c r="F218" s="30"/>
      <c r="G218" s="86"/>
      <c r="H218" s="30"/>
    </row>
    <row r="219" spans="1:8" ht="12.75">
      <c r="A219" s="333" t="s">
        <v>162</v>
      </c>
      <c r="B219" s="4" t="s">
        <v>163</v>
      </c>
      <c r="C219" s="30">
        <v>500</v>
      </c>
      <c r="D219" s="30">
        <v>550</v>
      </c>
      <c r="E219" s="86"/>
      <c r="F219" s="30"/>
      <c r="G219" s="86"/>
      <c r="H219" s="30"/>
    </row>
    <row r="220" spans="1:8" ht="12.75">
      <c r="A220" s="333" t="s">
        <v>164</v>
      </c>
      <c r="B220" s="4" t="s">
        <v>165</v>
      </c>
      <c r="C220" s="30"/>
      <c r="D220" s="30"/>
      <c r="E220" s="86"/>
      <c r="F220" s="30"/>
      <c r="G220" s="86"/>
      <c r="H220" s="30"/>
    </row>
    <row r="221" spans="1:8" ht="12.75">
      <c r="A221" s="333" t="s">
        <v>166</v>
      </c>
      <c r="B221" s="4" t="s">
        <v>167</v>
      </c>
      <c r="C221" s="30"/>
      <c r="D221" s="30"/>
      <c r="E221" s="86"/>
      <c r="F221" s="30"/>
      <c r="G221" s="86"/>
      <c r="H221" s="30"/>
    </row>
    <row r="222" spans="1:8" ht="12.75">
      <c r="A222" s="333" t="s">
        <v>168</v>
      </c>
      <c r="B222" s="4" t="s">
        <v>169</v>
      </c>
      <c r="C222" s="30"/>
      <c r="D222" s="30"/>
      <c r="E222" s="86"/>
      <c r="F222" s="30"/>
      <c r="G222" s="86"/>
      <c r="H222" s="30"/>
    </row>
    <row r="223" spans="1:8" ht="12.75">
      <c r="A223" s="333" t="s">
        <v>170</v>
      </c>
      <c r="B223" s="153" t="s">
        <v>76</v>
      </c>
      <c r="C223" s="30"/>
      <c r="D223" s="30"/>
      <c r="E223" s="86"/>
      <c r="F223" s="30"/>
      <c r="G223" s="86"/>
      <c r="H223" s="30"/>
    </row>
    <row r="224" spans="1:8" ht="12.75">
      <c r="A224" s="333" t="s">
        <v>172</v>
      </c>
      <c r="B224" s="4" t="s">
        <v>173</v>
      </c>
      <c r="C224" s="30">
        <v>500</v>
      </c>
      <c r="D224" s="30"/>
      <c r="E224" s="86"/>
      <c r="F224" s="30"/>
      <c r="G224" s="86"/>
      <c r="H224" s="30"/>
    </row>
    <row r="225" spans="1:8" ht="12.75">
      <c r="A225" s="333" t="s">
        <v>205</v>
      </c>
      <c r="B225" s="153" t="s">
        <v>208</v>
      </c>
      <c r="C225" s="30"/>
      <c r="D225" s="30"/>
      <c r="E225" s="86"/>
      <c r="F225" s="30"/>
      <c r="G225" s="86"/>
      <c r="H225" s="30"/>
    </row>
    <row r="226" spans="1:8" ht="12.75">
      <c r="A226" s="333" t="s">
        <v>174</v>
      </c>
      <c r="B226" s="4" t="s">
        <v>175</v>
      </c>
      <c r="C226" s="30"/>
      <c r="D226" s="30"/>
      <c r="E226" s="86"/>
      <c r="F226" s="30"/>
      <c r="G226" s="86"/>
      <c r="H226" s="30"/>
    </row>
    <row r="227" spans="1:8" ht="12.75">
      <c r="A227" s="333" t="s">
        <v>176</v>
      </c>
      <c r="B227" s="4" t="s">
        <v>177</v>
      </c>
      <c r="C227" s="30"/>
      <c r="D227" s="30"/>
      <c r="E227" s="86"/>
      <c r="F227" s="30"/>
      <c r="G227" s="86"/>
      <c r="H227" s="30"/>
    </row>
    <row r="228" spans="1:8" ht="12.75">
      <c r="A228" s="333" t="s">
        <v>178</v>
      </c>
      <c r="B228" s="4" t="s">
        <v>179</v>
      </c>
      <c r="C228" s="30"/>
      <c r="D228" s="30"/>
      <c r="E228" s="86"/>
      <c r="F228" s="30"/>
      <c r="G228" s="86"/>
      <c r="H228" s="30"/>
    </row>
    <row r="229" spans="1:8" ht="12.75">
      <c r="A229" s="333" t="s">
        <v>180</v>
      </c>
      <c r="B229" s="4" t="s">
        <v>181</v>
      </c>
      <c r="C229" s="30"/>
      <c r="D229" s="30"/>
      <c r="E229" s="86"/>
      <c r="F229" s="30"/>
      <c r="G229" s="86"/>
      <c r="H229" s="30"/>
    </row>
    <row r="230" spans="1:8" ht="12.75">
      <c r="A230" s="333" t="s">
        <v>182</v>
      </c>
      <c r="B230" s="4" t="s">
        <v>183</v>
      </c>
      <c r="C230" s="30"/>
      <c r="D230" s="30"/>
      <c r="E230" s="86"/>
      <c r="F230" s="30"/>
      <c r="G230" s="86"/>
      <c r="H230" s="30"/>
    </row>
    <row r="231" spans="1:8" ht="12.75">
      <c r="A231" s="333" t="s">
        <v>184</v>
      </c>
      <c r="B231" s="4" t="s">
        <v>185</v>
      </c>
      <c r="C231" s="30"/>
      <c r="D231" s="30"/>
      <c r="E231" s="86"/>
      <c r="F231" s="30"/>
      <c r="G231" s="86"/>
      <c r="H231" s="30"/>
    </row>
    <row r="232" spans="1:8" ht="12.75">
      <c r="A232" s="333" t="s">
        <v>186</v>
      </c>
      <c r="B232" s="4" t="s">
        <v>187</v>
      </c>
      <c r="C232" s="30"/>
      <c r="D232" s="30"/>
      <c r="E232" s="86"/>
      <c r="F232" s="30"/>
      <c r="G232" s="86"/>
      <c r="H232" s="30"/>
    </row>
    <row r="233" spans="1:8" ht="12.75">
      <c r="A233" s="333" t="s">
        <v>188</v>
      </c>
      <c r="B233" s="4" t="s">
        <v>189</v>
      </c>
      <c r="C233" s="30">
        <v>7000</v>
      </c>
      <c r="D233" s="30"/>
      <c r="E233" s="86"/>
      <c r="F233" s="30"/>
      <c r="G233" s="86"/>
      <c r="H233" s="30"/>
    </row>
    <row r="234" spans="1:8" ht="12.75">
      <c r="A234" s="333" t="s">
        <v>190</v>
      </c>
      <c r="B234" s="4" t="s">
        <v>191</v>
      </c>
      <c r="C234" s="86"/>
      <c r="D234" s="30"/>
      <c r="E234" s="86"/>
      <c r="F234" s="30"/>
      <c r="G234" s="86"/>
      <c r="H234" s="30"/>
    </row>
    <row r="235" spans="1:8" ht="12.75">
      <c r="A235" s="333" t="s">
        <v>192</v>
      </c>
      <c r="B235" s="4" t="s">
        <v>193</v>
      </c>
      <c r="C235" s="86"/>
      <c r="D235" s="30"/>
      <c r="E235" s="86"/>
      <c r="F235" s="30"/>
      <c r="G235" s="86"/>
      <c r="H235" s="30"/>
    </row>
    <row r="236" spans="1:8" ht="13.5" thickBot="1">
      <c r="A236" s="353" t="s">
        <v>194</v>
      </c>
      <c r="B236" s="12" t="s">
        <v>195</v>
      </c>
      <c r="C236" s="113"/>
      <c r="D236" s="114"/>
      <c r="E236" s="113"/>
      <c r="F236" s="114"/>
      <c r="G236" s="113"/>
      <c r="H236" s="114"/>
    </row>
    <row r="237" spans="1:8" ht="14.25" thickBot="1" thickTop="1">
      <c r="A237" s="15" t="s">
        <v>196</v>
      </c>
      <c r="B237" s="16" t="s">
        <v>197</v>
      </c>
      <c r="C237" s="107">
        <v>347228</v>
      </c>
      <c r="D237" s="163">
        <f>D210+D205+D200+D198+D236</f>
        <v>370300</v>
      </c>
      <c r="E237" s="107">
        <v>0</v>
      </c>
      <c r="F237" s="163"/>
      <c r="G237" s="107"/>
      <c r="H237" s="163"/>
    </row>
    <row r="238" ht="13.5" thickTop="1"/>
    <row r="240" spans="7:8" ht="12.75">
      <c r="G240" s="452" t="s">
        <v>316</v>
      </c>
      <c r="H240" s="452"/>
    </row>
    <row r="241" spans="2:8" ht="12.75">
      <c r="B241" s="481" t="s">
        <v>543</v>
      </c>
      <c r="C241" s="481"/>
      <c r="D241" s="481"/>
      <c r="E241" s="481"/>
      <c r="F241" s="481"/>
      <c r="G241" s="481"/>
      <c r="H241" s="174"/>
    </row>
    <row r="242" ht="13.5" thickBot="1"/>
    <row r="243" spans="1:8" ht="13.5" customHeight="1" thickTop="1">
      <c r="A243" s="471" t="s">
        <v>20</v>
      </c>
      <c r="B243" s="471" t="s">
        <v>21</v>
      </c>
      <c r="C243" s="468" t="s">
        <v>22</v>
      </c>
      <c r="D243" s="469"/>
      <c r="E243" s="468" t="s">
        <v>23</v>
      </c>
      <c r="F243" s="469"/>
      <c r="G243" s="468" t="s">
        <v>12</v>
      </c>
      <c r="H243" s="469"/>
    </row>
    <row r="244" spans="1:8" ht="12.75">
      <c r="A244" s="472"/>
      <c r="B244" s="472"/>
      <c r="C244" s="157" t="s">
        <v>226</v>
      </c>
      <c r="D244" s="49" t="s">
        <v>226</v>
      </c>
      <c r="E244" s="157" t="s">
        <v>226</v>
      </c>
      <c r="F244" s="49" t="s">
        <v>226</v>
      </c>
      <c r="G244" s="157" t="s">
        <v>226</v>
      </c>
      <c r="H244" s="49" t="s">
        <v>226</v>
      </c>
    </row>
    <row r="245" spans="1:8" ht="13.5" thickBot="1">
      <c r="A245" s="473"/>
      <c r="B245" s="473"/>
      <c r="C245" s="159" t="s">
        <v>1</v>
      </c>
      <c r="D245" s="158" t="s">
        <v>363</v>
      </c>
      <c r="E245" s="159" t="s">
        <v>292</v>
      </c>
      <c r="F245" s="158" t="s">
        <v>1</v>
      </c>
      <c r="G245" s="159" t="s">
        <v>292</v>
      </c>
      <c r="H245" s="158" t="s">
        <v>1</v>
      </c>
    </row>
    <row r="246" spans="1:8" ht="13.5" thickTop="1">
      <c r="A246" s="351" t="s">
        <v>126</v>
      </c>
      <c r="B246" s="3" t="s">
        <v>128</v>
      </c>
      <c r="C246" s="314">
        <v>205000</v>
      </c>
      <c r="D246" s="247">
        <f>D247</f>
        <v>80650</v>
      </c>
      <c r="E246" s="106"/>
      <c r="F246" s="111"/>
      <c r="G246" s="106"/>
      <c r="H246" s="111"/>
    </row>
    <row r="247" spans="1:8" ht="12.75">
      <c r="A247" s="354">
        <v>101</v>
      </c>
      <c r="B247" s="355" t="s">
        <v>391</v>
      </c>
      <c r="C247" s="189">
        <v>205000</v>
      </c>
      <c r="D247" s="112">
        <v>80650</v>
      </c>
      <c r="E247" s="189"/>
      <c r="F247" s="112"/>
      <c r="G247" s="189"/>
      <c r="H247" s="112"/>
    </row>
    <row r="248" spans="1:8" ht="12.75">
      <c r="A248" s="333" t="s">
        <v>129</v>
      </c>
      <c r="B248" s="4" t="s">
        <v>130</v>
      </c>
      <c r="C248" s="249">
        <v>16550</v>
      </c>
      <c r="D248" s="246">
        <f>D249+D250+D251+D252</f>
        <v>6880</v>
      </c>
      <c r="E248" s="86"/>
      <c r="F248" s="30"/>
      <c r="G248" s="86"/>
      <c r="H248" s="30"/>
    </row>
    <row r="249" spans="1:8" ht="12.75">
      <c r="A249" s="350" t="s">
        <v>390</v>
      </c>
      <c r="B249" s="349" t="s">
        <v>387</v>
      </c>
      <c r="C249" s="86"/>
      <c r="D249" s="246"/>
      <c r="E249" s="86"/>
      <c r="F249" s="30"/>
      <c r="G249" s="86"/>
      <c r="H249" s="30"/>
    </row>
    <row r="250" spans="1:8" ht="12.75">
      <c r="A250" s="352">
        <v>205</v>
      </c>
      <c r="B250" s="349" t="s">
        <v>169</v>
      </c>
      <c r="C250" s="254"/>
      <c r="D250" s="133">
        <v>5380</v>
      </c>
      <c r="E250" s="86"/>
      <c r="F250" s="30"/>
      <c r="G250" s="86"/>
      <c r="H250" s="30"/>
    </row>
    <row r="251" spans="1:8" ht="12.75">
      <c r="A251" s="352">
        <v>208</v>
      </c>
      <c r="B251" s="349" t="s">
        <v>388</v>
      </c>
      <c r="C251" s="254"/>
      <c r="D251" s="133">
        <v>1500</v>
      </c>
      <c r="E251" s="86"/>
      <c r="F251" s="30"/>
      <c r="G251" s="86"/>
      <c r="H251" s="30"/>
    </row>
    <row r="252" spans="1:8" ht="12.75">
      <c r="A252" s="352">
        <v>209</v>
      </c>
      <c r="B252" s="360" t="s">
        <v>392</v>
      </c>
      <c r="C252" s="86"/>
      <c r="D252" s="361"/>
      <c r="E252" s="86"/>
      <c r="F252" s="30"/>
      <c r="G252" s="86"/>
      <c r="H252" s="30"/>
    </row>
    <row r="253" spans="1:8" ht="12.75">
      <c r="A253" s="333" t="s">
        <v>131</v>
      </c>
      <c r="B253" s="4" t="s">
        <v>132</v>
      </c>
      <c r="C253" s="249">
        <v>43400</v>
      </c>
      <c r="D253" s="246">
        <f>D254+D255+D256+D257</f>
        <v>18691</v>
      </c>
      <c r="E253" s="86">
        <v>0</v>
      </c>
      <c r="F253" s="30">
        <v>0</v>
      </c>
      <c r="G253" s="86">
        <v>0</v>
      </c>
      <c r="H253" s="30">
        <v>0</v>
      </c>
    </row>
    <row r="254" spans="1:8" ht="12.75">
      <c r="A254" s="333" t="s">
        <v>133</v>
      </c>
      <c r="B254" s="4" t="s">
        <v>134</v>
      </c>
      <c r="C254" s="30">
        <v>22800</v>
      </c>
      <c r="D254" s="30">
        <v>9120</v>
      </c>
      <c r="E254" s="86"/>
      <c r="F254" s="30"/>
      <c r="G254" s="86"/>
      <c r="H254" s="30"/>
    </row>
    <row r="255" spans="1:8" ht="12.75">
      <c r="A255" s="333" t="s">
        <v>135</v>
      </c>
      <c r="B255" s="4" t="s">
        <v>136</v>
      </c>
      <c r="C255" s="30">
        <v>6800</v>
      </c>
      <c r="D255" s="30">
        <v>3450</v>
      </c>
      <c r="E255" s="86"/>
      <c r="F255" s="30"/>
      <c r="G255" s="86"/>
      <c r="H255" s="30"/>
    </row>
    <row r="256" spans="1:8" ht="12.75">
      <c r="A256" s="333" t="s">
        <v>137</v>
      </c>
      <c r="B256" s="4" t="s">
        <v>138</v>
      </c>
      <c r="C256" s="30">
        <v>9800</v>
      </c>
      <c r="D256" s="30">
        <v>3870</v>
      </c>
      <c r="E256" s="86"/>
      <c r="F256" s="30"/>
      <c r="G256" s="86"/>
      <c r="H256" s="30"/>
    </row>
    <row r="257" spans="1:8" ht="12.75">
      <c r="A257" s="333" t="s">
        <v>139</v>
      </c>
      <c r="B257" s="4" t="s">
        <v>140</v>
      </c>
      <c r="C257" s="30">
        <v>4000</v>
      </c>
      <c r="D257" s="30">
        <v>2251</v>
      </c>
      <c r="E257" s="86"/>
      <c r="F257" s="30"/>
      <c r="G257" s="86"/>
      <c r="H257" s="30"/>
    </row>
    <row r="258" spans="1:8" ht="12.75">
      <c r="A258" s="333" t="s">
        <v>141</v>
      </c>
      <c r="B258" s="4" t="s">
        <v>142</v>
      </c>
      <c r="C258" s="249">
        <v>75278</v>
      </c>
      <c r="D258" s="246">
        <f>D259+D260+D261+D262+D263+D264+D265+D266+D267+D268+D269+D270++D271+D272</f>
        <v>15999</v>
      </c>
      <c r="E258" s="86">
        <v>0</v>
      </c>
      <c r="F258" s="30"/>
      <c r="G258" s="86"/>
      <c r="H258" s="30"/>
    </row>
    <row r="259" spans="1:8" ht="12.75">
      <c r="A259" s="333" t="s">
        <v>143</v>
      </c>
      <c r="B259" s="4" t="s">
        <v>144</v>
      </c>
      <c r="C259" s="30">
        <v>9700</v>
      </c>
      <c r="D259" s="30"/>
      <c r="E259" s="86"/>
      <c r="F259" s="30"/>
      <c r="G259" s="86"/>
      <c r="H259" s="30"/>
    </row>
    <row r="260" spans="1:8" ht="12.75">
      <c r="A260" s="333" t="s">
        <v>145</v>
      </c>
      <c r="B260" s="4" t="s">
        <v>146</v>
      </c>
      <c r="C260" s="30"/>
      <c r="D260" s="30"/>
      <c r="E260" s="86"/>
      <c r="F260" s="30"/>
      <c r="G260" s="86"/>
      <c r="H260" s="30"/>
    </row>
    <row r="261" spans="1:8" ht="12.75">
      <c r="A261" s="333" t="s">
        <v>147</v>
      </c>
      <c r="B261" s="4" t="s">
        <v>148</v>
      </c>
      <c r="C261" s="30">
        <v>2440</v>
      </c>
      <c r="D261" s="30"/>
      <c r="E261" s="86"/>
      <c r="F261" s="30"/>
      <c r="G261" s="86"/>
      <c r="H261" s="30"/>
    </row>
    <row r="262" spans="1:8" ht="12.75">
      <c r="A262" s="333" t="s">
        <v>149</v>
      </c>
      <c r="B262" s="4" t="s">
        <v>150</v>
      </c>
      <c r="C262" s="30">
        <v>1000</v>
      </c>
      <c r="D262" s="30">
        <v>2075</v>
      </c>
      <c r="E262" s="86"/>
      <c r="F262" s="30"/>
      <c r="G262" s="86"/>
      <c r="H262" s="30"/>
    </row>
    <row r="263" spans="1:8" ht="12.75">
      <c r="A263" s="333" t="s">
        <v>151</v>
      </c>
      <c r="B263" s="4" t="s">
        <v>152</v>
      </c>
      <c r="C263" s="30">
        <v>4000</v>
      </c>
      <c r="D263" s="30">
        <v>6424</v>
      </c>
      <c r="E263" s="86"/>
      <c r="F263" s="30"/>
      <c r="G263" s="86"/>
      <c r="H263" s="30"/>
    </row>
    <row r="264" spans="1:8" ht="12.75">
      <c r="A264" s="333" t="s">
        <v>153</v>
      </c>
      <c r="B264" s="4" t="s">
        <v>154</v>
      </c>
      <c r="C264" s="30">
        <v>31000</v>
      </c>
      <c r="D264" s="30">
        <v>3500</v>
      </c>
      <c r="E264" s="86"/>
      <c r="F264" s="30"/>
      <c r="G264" s="86"/>
      <c r="H264" s="30"/>
    </row>
    <row r="265" spans="1:8" ht="12.75">
      <c r="A265" s="333" t="s">
        <v>155</v>
      </c>
      <c r="B265" s="4" t="s">
        <v>157</v>
      </c>
      <c r="C265" s="30">
        <v>14006</v>
      </c>
      <c r="D265" s="30">
        <v>3000</v>
      </c>
      <c r="E265" s="86"/>
      <c r="F265" s="30"/>
      <c r="G265" s="86"/>
      <c r="H265" s="30"/>
    </row>
    <row r="266" spans="1:8" ht="12.75">
      <c r="A266" s="333" t="s">
        <v>159</v>
      </c>
      <c r="B266" s="4" t="s">
        <v>158</v>
      </c>
      <c r="C266" s="30">
        <v>12132</v>
      </c>
      <c r="D266" s="30"/>
      <c r="E266" s="86"/>
      <c r="F266" s="30"/>
      <c r="G266" s="86"/>
      <c r="H266" s="30"/>
    </row>
    <row r="267" spans="1:8" ht="12.75">
      <c r="A267" s="333" t="s">
        <v>162</v>
      </c>
      <c r="B267" s="4" t="s">
        <v>163</v>
      </c>
      <c r="C267" s="30">
        <v>500</v>
      </c>
      <c r="D267" s="30">
        <v>1000</v>
      </c>
      <c r="E267" s="86"/>
      <c r="F267" s="30"/>
      <c r="G267" s="86"/>
      <c r="H267" s="30"/>
    </row>
    <row r="268" spans="1:8" ht="12.75">
      <c r="A268" s="333" t="s">
        <v>164</v>
      </c>
      <c r="B268" s="4" t="s">
        <v>165</v>
      </c>
      <c r="C268" s="30"/>
      <c r="D268" s="30"/>
      <c r="E268" s="86"/>
      <c r="F268" s="30"/>
      <c r="G268" s="86"/>
      <c r="H268" s="30"/>
    </row>
    <row r="269" spans="1:8" ht="12.75">
      <c r="A269" s="333" t="s">
        <v>166</v>
      </c>
      <c r="B269" s="4" t="s">
        <v>167</v>
      </c>
      <c r="C269" s="30"/>
      <c r="D269" s="30"/>
      <c r="E269" s="86"/>
      <c r="F269" s="30"/>
      <c r="G269" s="86"/>
      <c r="H269" s="30"/>
    </row>
    <row r="270" spans="1:8" ht="12.75">
      <c r="A270" s="333" t="s">
        <v>168</v>
      </c>
      <c r="B270" s="4" t="s">
        <v>169</v>
      </c>
      <c r="C270" s="30"/>
      <c r="D270" s="30"/>
      <c r="E270" s="86"/>
      <c r="F270" s="30"/>
      <c r="G270" s="86"/>
      <c r="H270" s="30"/>
    </row>
    <row r="271" spans="1:8" ht="12.75">
      <c r="A271" s="333" t="s">
        <v>170</v>
      </c>
      <c r="B271" s="153" t="s">
        <v>76</v>
      </c>
      <c r="C271" s="30"/>
      <c r="D271" s="30"/>
      <c r="E271" s="86"/>
      <c r="F271" s="30"/>
      <c r="G271" s="86"/>
      <c r="H271" s="30"/>
    </row>
    <row r="272" spans="1:8" ht="12.75">
      <c r="A272" s="333" t="s">
        <v>172</v>
      </c>
      <c r="B272" s="4" t="s">
        <v>173</v>
      </c>
      <c r="C272" s="30">
        <v>500</v>
      </c>
      <c r="D272" s="30"/>
      <c r="E272" s="86"/>
      <c r="F272" s="30"/>
      <c r="G272" s="86"/>
      <c r="H272" s="30"/>
    </row>
    <row r="273" spans="1:8" ht="12.75">
      <c r="A273" s="333" t="s">
        <v>205</v>
      </c>
      <c r="B273" s="153" t="s">
        <v>208</v>
      </c>
      <c r="C273" s="30"/>
      <c r="D273" s="30"/>
      <c r="E273" s="86"/>
      <c r="F273" s="30"/>
      <c r="G273" s="86"/>
      <c r="H273" s="30"/>
    </row>
    <row r="274" spans="1:8" ht="12.75">
      <c r="A274" s="333" t="s">
        <v>174</v>
      </c>
      <c r="B274" s="4" t="s">
        <v>175</v>
      </c>
      <c r="C274" s="30"/>
      <c r="D274" s="246">
        <v>3915</v>
      </c>
      <c r="E274" s="86"/>
      <c r="F274" s="30"/>
      <c r="G274" s="86"/>
      <c r="H274" s="30"/>
    </row>
    <row r="275" spans="1:8" ht="12.75">
      <c r="A275" s="333" t="s">
        <v>176</v>
      </c>
      <c r="B275" s="4" t="s">
        <v>177</v>
      </c>
      <c r="C275" s="30"/>
      <c r="D275" s="30"/>
      <c r="E275" s="86"/>
      <c r="F275" s="30"/>
      <c r="G275" s="86"/>
      <c r="H275" s="30"/>
    </row>
    <row r="276" spans="1:8" ht="12.75">
      <c r="A276" s="333" t="s">
        <v>178</v>
      </c>
      <c r="B276" s="4" t="s">
        <v>179</v>
      </c>
      <c r="C276" s="30"/>
      <c r="D276" s="30"/>
      <c r="E276" s="86"/>
      <c r="F276" s="30"/>
      <c r="G276" s="86"/>
      <c r="H276" s="30"/>
    </row>
    <row r="277" spans="1:8" ht="12.75">
      <c r="A277" s="333" t="s">
        <v>180</v>
      </c>
      <c r="B277" s="4" t="s">
        <v>181</v>
      </c>
      <c r="C277" s="30"/>
      <c r="D277" s="30"/>
      <c r="E277" s="86"/>
      <c r="F277" s="30"/>
      <c r="G277" s="86"/>
      <c r="H277" s="30"/>
    </row>
    <row r="278" spans="1:8" ht="12.75">
      <c r="A278" s="333" t="s">
        <v>182</v>
      </c>
      <c r="B278" s="4" t="s">
        <v>183</v>
      </c>
      <c r="C278" s="30"/>
      <c r="D278" s="30"/>
      <c r="E278" s="86"/>
      <c r="F278" s="30"/>
      <c r="G278" s="86"/>
      <c r="H278" s="30"/>
    </row>
    <row r="279" spans="1:8" ht="12.75">
      <c r="A279" s="333" t="s">
        <v>184</v>
      </c>
      <c r="B279" s="4" t="s">
        <v>185</v>
      </c>
      <c r="C279" s="30"/>
      <c r="D279" s="30"/>
      <c r="E279" s="86"/>
      <c r="F279" s="30"/>
      <c r="G279" s="86"/>
      <c r="H279" s="30"/>
    </row>
    <row r="280" spans="1:8" ht="12.75">
      <c r="A280" s="333" t="s">
        <v>186</v>
      </c>
      <c r="B280" s="4" t="s">
        <v>187</v>
      </c>
      <c r="C280" s="30"/>
      <c r="D280" s="30"/>
      <c r="E280" s="86"/>
      <c r="F280" s="30"/>
      <c r="G280" s="86"/>
      <c r="H280" s="30"/>
    </row>
    <row r="281" spans="1:8" ht="12.75">
      <c r="A281" s="333" t="s">
        <v>188</v>
      </c>
      <c r="B281" s="4" t="s">
        <v>189</v>
      </c>
      <c r="C281" s="30">
        <v>7000</v>
      </c>
      <c r="D281" s="30"/>
      <c r="E281" s="86"/>
      <c r="F281" s="30"/>
      <c r="G281" s="86"/>
      <c r="H281" s="30"/>
    </row>
    <row r="282" spans="1:8" ht="12.75">
      <c r="A282" s="333" t="s">
        <v>190</v>
      </c>
      <c r="B282" s="4" t="s">
        <v>191</v>
      </c>
      <c r="C282" s="86"/>
      <c r="D282" s="30"/>
      <c r="E282" s="86"/>
      <c r="F282" s="30"/>
      <c r="G282" s="86"/>
      <c r="H282" s="30"/>
    </row>
    <row r="283" spans="1:8" ht="12.75">
      <c r="A283" s="333" t="s">
        <v>192</v>
      </c>
      <c r="B283" s="4" t="s">
        <v>193</v>
      </c>
      <c r="C283" s="86"/>
      <c r="D283" s="30"/>
      <c r="E283" s="86"/>
      <c r="F283" s="30"/>
      <c r="G283" s="86"/>
      <c r="H283" s="30"/>
    </row>
    <row r="284" spans="1:8" ht="13.5" thickBot="1">
      <c r="A284" s="353" t="s">
        <v>194</v>
      </c>
      <c r="B284" s="12" t="s">
        <v>195</v>
      </c>
      <c r="C284" s="113"/>
      <c r="D284" s="114"/>
      <c r="E284" s="113"/>
      <c r="F284" s="114"/>
      <c r="G284" s="113"/>
      <c r="H284" s="114"/>
    </row>
    <row r="285" spans="1:8" ht="14.25" thickBot="1" thickTop="1">
      <c r="A285" s="15" t="s">
        <v>196</v>
      </c>
      <c r="B285" s="16" t="s">
        <v>197</v>
      </c>
      <c r="C285" s="107">
        <v>347228</v>
      </c>
      <c r="D285" s="163">
        <f>D246+D248+D253+D258+D274</f>
        <v>126135</v>
      </c>
      <c r="E285" s="107">
        <v>0</v>
      </c>
      <c r="F285" s="163"/>
      <c r="G285" s="107"/>
      <c r="H285" s="163"/>
    </row>
    <row r="286" ht="9.75" customHeight="1" thickTop="1"/>
    <row r="287" spans="1:8" ht="12.75">
      <c r="A287" s="34"/>
      <c r="B287" s="35"/>
      <c r="C287" s="105"/>
      <c r="D287" s="105"/>
      <c r="E287" s="105"/>
      <c r="F287" s="105"/>
      <c r="G287" s="105"/>
      <c r="H287" s="105"/>
    </row>
    <row r="288" spans="7:8" ht="12.75">
      <c r="G288" s="452"/>
      <c r="H288" s="452"/>
    </row>
    <row r="289" spans="7:8" ht="12.75">
      <c r="G289" s="452" t="s">
        <v>302</v>
      </c>
      <c r="H289" s="452"/>
    </row>
    <row r="290" spans="1:8" ht="12.75">
      <c r="A290" s="23"/>
      <c r="B290" s="474" t="s">
        <v>209</v>
      </c>
      <c r="C290" s="474"/>
      <c r="D290" s="474"/>
      <c r="E290" s="474"/>
      <c r="F290" s="474"/>
      <c r="G290" s="474"/>
      <c r="H290" s="161"/>
    </row>
    <row r="291" ht="13.5" thickBot="1"/>
    <row r="292" spans="1:8" ht="13.5" customHeight="1" thickTop="1">
      <c r="A292" s="471" t="s">
        <v>20</v>
      </c>
      <c r="B292" s="471" t="s">
        <v>21</v>
      </c>
      <c r="C292" s="468" t="s">
        <v>22</v>
      </c>
      <c r="D292" s="469"/>
      <c r="E292" s="468" t="s">
        <v>23</v>
      </c>
      <c r="F292" s="469"/>
      <c r="G292" s="468" t="s">
        <v>12</v>
      </c>
      <c r="H292" s="469"/>
    </row>
    <row r="293" spans="1:8" ht="12.75">
      <c r="A293" s="472"/>
      <c r="B293" s="472"/>
      <c r="C293" s="157" t="s">
        <v>226</v>
      </c>
      <c r="D293" s="49" t="s">
        <v>226</v>
      </c>
      <c r="E293" s="157" t="s">
        <v>226</v>
      </c>
      <c r="F293" s="49" t="s">
        <v>226</v>
      </c>
      <c r="G293" s="157" t="s">
        <v>226</v>
      </c>
      <c r="H293" s="49" t="s">
        <v>226</v>
      </c>
    </row>
    <row r="294" spans="1:8" ht="13.5" thickBot="1">
      <c r="A294" s="473"/>
      <c r="B294" s="473"/>
      <c r="C294" s="159" t="s">
        <v>1</v>
      </c>
      <c r="D294" s="158" t="s">
        <v>363</v>
      </c>
      <c r="E294" s="159" t="s">
        <v>1</v>
      </c>
      <c r="F294" s="158" t="s">
        <v>363</v>
      </c>
      <c r="G294" s="159" t="s">
        <v>292</v>
      </c>
      <c r="H294" s="158" t="s">
        <v>1</v>
      </c>
    </row>
    <row r="295" spans="1:8" ht="14.25" thickBot="1" thickTop="1">
      <c r="A295" s="7" t="s">
        <v>126</v>
      </c>
      <c r="B295" s="27" t="s">
        <v>128</v>
      </c>
      <c r="C295" s="106"/>
      <c r="D295" s="247">
        <f>D9+D150+D198+D56+D246</f>
        <v>1413520</v>
      </c>
      <c r="E295" s="106"/>
      <c r="F295" s="111"/>
      <c r="G295" s="106">
        <v>0</v>
      </c>
      <c r="H295" s="111">
        <v>0</v>
      </c>
    </row>
    <row r="296" spans="1:8" ht="13.5" thickTop="1">
      <c r="A296" s="238" t="s">
        <v>304</v>
      </c>
      <c r="B296" s="27" t="s">
        <v>329</v>
      </c>
      <c r="C296" s="189"/>
      <c r="D296" s="112">
        <f>D9+D56+D151+D199+D247</f>
        <v>1413520</v>
      </c>
      <c r="E296" s="189"/>
      <c r="F296" s="112"/>
      <c r="G296" s="189"/>
      <c r="H296" s="112"/>
    </row>
    <row r="297" spans="1:8" ht="12.75">
      <c r="A297" s="10" t="s">
        <v>129</v>
      </c>
      <c r="B297" s="25" t="s">
        <v>130</v>
      </c>
      <c r="C297" s="86"/>
      <c r="D297" s="246">
        <f>D10+D57+D152+D200+D248</f>
        <v>79830</v>
      </c>
      <c r="E297" s="86"/>
      <c r="F297" s="30"/>
      <c r="G297" s="86">
        <v>0</v>
      </c>
      <c r="H297" s="30">
        <v>0</v>
      </c>
    </row>
    <row r="298" spans="1:8" ht="12.75">
      <c r="A298" s="10" t="s">
        <v>330</v>
      </c>
      <c r="B298" s="25" t="s">
        <v>331</v>
      </c>
      <c r="C298" s="86"/>
      <c r="D298" s="30">
        <f>D153</f>
        <v>1000</v>
      </c>
      <c r="E298" s="86"/>
      <c r="F298" s="30"/>
      <c r="G298" s="86"/>
      <c r="H298" s="30"/>
    </row>
    <row r="299" spans="1:8" ht="12.75">
      <c r="A299" s="10" t="s">
        <v>332</v>
      </c>
      <c r="B299" s="25" t="s">
        <v>169</v>
      </c>
      <c r="C299" s="86"/>
      <c r="D299" s="30">
        <f>D154+D202+D250+13000+750</f>
        <v>62330</v>
      </c>
      <c r="E299" s="86"/>
      <c r="F299" s="30"/>
      <c r="G299" s="86"/>
      <c r="H299" s="30"/>
    </row>
    <row r="300" spans="1:8" ht="12.75">
      <c r="A300" s="10" t="s">
        <v>333</v>
      </c>
      <c r="B300" s="25" t="s">
        <v>334</v>
      </c>
      <c r="C300" s="86"/>
      <c r="D300" s="30">
        <f>D155+D251+6000+200</f>
        <v>9700</v>
      </c>
      <c r="E300" s="86"/>
      <c r="F300" s="30"/>
      <c r="G300" s="86"/>
      <c r="H300" s="30"/>
    </row>
    <row r="301" spans="1:8" ht="12.75">
      <c r="A301" s="10" t="s">
        <v>404</v>
      </c>
      <c r="B301" s="25" t="s">
        <v>405</v>
      </c>
      <c r="C301" s="86"/>
      <c r="D301" s="30">
        <f>D204+4600</f>
        <v>6800</v>
      </c>
      <c r="E301" s="86"/>
      <c r="F301" s="30"/>
      <c r="G301" s="86"/>
      <c r="H301" s="30"/>
    </row>
    <row r="302" spans="1:8" ht="12.75">
      <c r="A302" s="10" t="s">
        <v>131</v>
      </c>
      <c r="B302" s="25" t="s">
        <v>132</v>
      </c>
      <c r="C302" s="86"/>
      <c r="D302" s="246">
        <f>D11+D58+D157+D205+D253</f>
        <v>294976</v>
      </c>
      <c r="E302" s="86"/>
      <c r="F302" s="30"/>
      <c r="G302" s="86">
        <v>0</v>
      </c>
      <c r="H302" s="30">
        <v>0</v>
      </c>
    </row>
    <row r="303" spans="1:8" ht="12.75">
      <c r="A303" s="10" t="s">
        <v>133</v>
      </c>
      <c r="B303" s="25" t="s">
        <v>134</v>
      </c>
      <c r="C303" s="86"/>
      <c r="D303" s="30">
        <f>D12+D59+D158+D206+D254</f>
        <v>155210</v>
      </c>
      <c r="E303" s="86"/>
      <c r="F303" s="30"/>
      <c r="G303" s="86">
        <v>0</v>
      </c>
      <c r="H303" s="30">
        <v>0</v>
      </c>
    </row>
    <row r="304" spans="1:8" ht="12.75">
      <c r="A304" s="10" t="s">
        <v>135</v>
      </c>
      <c r="B304" s="25" t="s">
        <v>136</v>
      </c>
      <c r="C304" s="86"/>
      <c r="D304" s="30">
        <f>D13+D60+D159+D207+D255</f>
        <v>42230</v>
      </c>
      <c r="E304" s="86"/>
      <c r="F304" s="30"/>
      <c r="G304" s="86">
        <v>0</v>
      </c>
      <c r="H304" s="30">
        <v>0</v>
      </c>
    </row>
    <row r="305" spans="1:8" ht="12.75">
      <c r="A305" s="10" t="s">
        <v>137</v>
      </c>
      <c r="B305" s="25" t="s">
        <v>138</v>
      </c>
      <c r="C305" s="86"/>
      <c r="D305" s="30">
        <f>D14+D61+D160+D208+D256</f>
        <v>67015</v>
      </c>
      <c r="E305" s="86"/>
      <c r="F305" s="30"/>
      <c r="G305" s="86">
        <v>0</v>
      </c>
      <c r="H305" s="30">
        <v>0</v>
      </c>
    </row>
    <row r="306" spans="1:8" ht="12.75">
      <c r="A306" s="10" t="s">
        <v>139</v>
      </c>
      <c r="B306" s="4" t="s">
        <v>140</v>
      </c>
      <c r="C306" s="86"/>
      <c r="D306" s="30">
        <f>D15+D62+D161+D209+D257</f>
        <v>30521</v>
      </c>
      <c r="E306" s="86"/>
      <c r="F306" s="30"/>
      <c r="G306" s="86">
        <v>0</v>
      </c>
      <c r="H306" s="30">
        <v>0</v>
      </c>
    </row>
    <row r="307" spans="1:8" ht="12.75">
      <c r="A307" s="10" t="s">
        <v>141</v>
      </c>
      <c r="B307" s="4" t="s">
        <v>142</v>
      </c>
      <c r="C307" s="86"/>
      <c r="D307" s="246">
        <f>D16+D63+D162+D210+D258+D114</f>
        <v>312111</v>
      </c>
      <c r="E307" s="86"/>
      <c r="F307" s="246">
        <f>F16</f>
        <v>244000</v>
      </c>
      <c r="G307" s="86"/>
      <c r="H307" s="246">
        <f>H157</f>
        <v>0</v>
      </c>
    </row>
    <row r="308" spans="1:8" ht="12.75">
      <c r="A308" s="10" t="s">
        <v>143</v>
      </c>
      <c r="B308" s="4" t="s">
        <v>144</v>
      </c>
      <c r="C308" s="86"/>
      <c r="D308" s="30">
        <f>D17+D64+D163+D211</f>
        <v>39467</v>
      </c>
      <c r="E308" s="86"/>
      <c r="F308" s="30">
        <f>F17</f>
        <v>96000</v>
      </c>
      <c r="G308" s="86"/>
      <c r="H308" s="30"/>
    </row>
    <row r="309" spans="1:8" ht="12.75">
      <c r="A309" s="10" t="s">
        <v>145</v>
      </c>
      <c r="B309" s="4" t="s">
        <v>146</v>
      </c>
      <c r="C309" s="86"/>
      <c r="D309" s="30">
        <f>D164</f>
        <v>200</v>
      </c>
      <c r="E309" s="86"/>
      <c r="F309" s="30"/>
      <c r="G309" s="86"/>
      <c r="H309" s="30"/>
    </row>
    <row r="310" spans="1:8" ht="12.75">
      <c r="A310" s="10" t="s">
        <v>147</v>
      </c>
      <c r="B310" s="4" t="s">
        <v>148</v>
      </c>
      <c r="C310" s="86"/>
      <c r="D310" s="30">
        <f>D165+D213</f>
        <v>8300</v>
      </c>
      <c r="E310" s="86"/>
      <c r="F310" s="30">
        <f aca="true" t="shared" si="0" ref="F310:F316">F19</f>
        <v>11000</v>
      </c>
      <c r="G310" s="86"/>
      <c r="H310" s="30"/>
    </row>
    <row r="311" spans="1:8" ht="12.75">
      <c r="A311" s="10" t="s">
        <v>149</v>
      </c>
      <c r="B311" s="4" t="s">
        <v>150</v>
      </c>
      <c r="C311" s="86"/>
      <c r="D311" s="30">
        <f>D20+D67+D166+D214+D262</f>
        <v>16675</v>
      </c>
      <c r="E311" s="86"/>
      <c r="F311" s="30">
        <f t="shared" si="0"/>
        <v>3700</v>
      </c>
      <c r="G311" s="86"/>
      <c r="H311" s="30"/>
    </row>
    <row r="312" spans="1:8" ht="12.75">
      <c r="A312" s="10" t="s">
        <v>151</v>
      </c>
      <c r="B312" s="4" t="s">
        <v>152</v>
      </c>
      <c r="C312" s="86"/>
      <c r="D312" s="30">
        <f>D21+D68+D167+D215+D263+D119</f>
        <v>38879</v>
      </c>
      <c r="E312" s="86"/>
      <c r="F312" s="30">
        <f t="shared" si="0"/>
        <v>19000</v>
      </c>
      <c r="G312" s="86"/>
      <c r="H312" s="30"/>
    </row>
    <row r="313" spans="1:8" ht="12.75">
      <c r="A313" s="10" t="s">
        <v>153</v>
      </c>
      <c r="B313" s="4" t="s">
        <v>154</v>
      </c>
      <c r="C313" s="86"/>
      <c r="D313" s="30">
        <f>D22+D168+D216+D264</f>
        <v>94200</v>
      </c>
      <c r="E313" s="86"/>
      <c r="F313" s="30">
        <f t="shared" si="0"/>
        <v>86700</v>
      </c>
      <c r="G313" s="86"/>
      <c r="H313" s="30">
        <f>H286+H305+H309</f>
        <v>0</v>
      </c>
    </row>
    <row r="314" spans="1:8" ht="12.75">
      <c r="A314" s="10" t="s">
        <v>155</v>
      </c>
      <c r="B314" s="4" t="s">
        <v>157</v>
      </c>
      <c r="C314" s="86"/>
      <c r="D314" s="30">
        <f>D23+D169+D217+D265</f>
        <v>104240</v>
      </c>
      <c r="E314" s="86"/>
      <c r="F314" s="30">
        <f t="shared" si="0"/>
        <v>20500</v>
      </c>
      <c r="G314" s="86"/>
      <c r="H314" s="30">
        <f>H169</f>
        <v>11000</v>
      </c>
    </row>
    <row r="315" spans="1:8" ht="12.75">
      <c r="A315" s="10" t="s">
        <v>159</v>
      </c>
      <c r="B315" s="4" t="s">
        <v>158</v>
      </c>
      <c r="C315" s="86"/>
      <c r="D315" s="30">
        <f>D218+D120</f>
        <v>7500</v>
      </c>
      <c r="E315" s="86"/>
      <c r="F315" s="30">
        <f t="shared" si="0"/>
        <v>5700</v>
      </c>
      <c r="G315" s="86"/>
      <c r="H315" s="30"/>
    </row>
    <row r="316" spans="1:8" ht="12.75">
      <c r="A316" s="10" t="s">
        <v>162</v>
      </c>
      <c r="B316" s="4" t="s">
        <v>163</v>
      </c>
      <c r="C316" s="86"/>
      <c r="D316" s="30">
        <f>D171+D219+D267</f>
        <v>2550</v>
      </c>
      <c r="E316" s="86"/>
      <c r="F316" s="30">
        <f t="shared" si="0"/>
        <v>500</v>
      </c>
      <c r="G316" s="86"/>
      <c r="H316" s="30"/>
    </row>
    <row r="317" spans="1:8" ht="12.75">
      <c r="A317" s="10" t="s">
        <v>164</v>
      </c>
      <c r="B317" s="4" t="s">
        <v>165</v>
      </c>
      <c r="C317" s="86"/>
      <c r="D317" s="30"/>
      <c r="E317" s="86"/>
      <c r="F317" s="30"/>
      <c r="G317" s="86"/>
      <c r="H317" s="30"/>
    </row>
    <row r="318" spans="1:8" ht="12.75">
      <c r="A318" s="10" t="s">
        <v>166</v>
      </c>
      <c r="B318" s="4" t="s">
        <v>167</v>
      </c>
      <c r="C318" s="86"/>
      <c r="D318" s="30">
        <f>D173</f>
        <v>100</v>
      </c>
      <c r="E318" s="86"/>
      <c r="F318" s="30">
        <f>F28</f>
        <v>900</v>
      </c>
      <c r="G318" s="86"/>
      <c r="H318" s="30"/>
    </row>
    <row r="319" spans="1:8" ht="12.75">
      <c r="A319" s="10" t="s">
        <v>168</v>
      </c>
      <c r="B319" s="4" t="s">
        <v>169</v>
      </c>
      <c r="C319" s="86"/>
      <c r="D319" s="30"/>
      <c r="E319" s="86"/>
      <c r="F319" s="30"/>
      <c r="G319" s="86"/>
      <c r="H319" s="30"/>
    </row>
    <row r="320" spans="1:8" ht="12.75">
      <c r="A320" s="10" t="s">
        <v>170</v>
      </c>
      <c r="B320" s="153" t="s">
        <v>76</v>
      </c>
      <c r="C320" s="86"/>
      <c r="D320" s="30"/>
      <c r="E320" s="86"/>
      <c r="F320" s="30"/>
      <c r="G320" s="86"/>
      <c r="H320" s="30"/>
    </row>
    <row r="321" spans="1:8" ht="12.75">
      <c r="A321" s="10" t="s">
        <v>172</v>
      </c>
      <c r="B321" s="4" t="s">
        <v>173</v>
      </c>
      <c r="C321" s="86"/>
      <c r="D321" s="30"/>
      <c r="E321" s="86"/>
      <c r="F321" s="30"/>
      <c r="G321" s="86"/>
      <c r="H321" s="30"/>
    </row>
    <row r="322" spans="1:8" ht="12.75">
      <c r="A322" s="10" t="s">
        <v>205</v>
      </c>
      <c r="B322" s="153" t="s">
        <v>208</v>
      </c>
      <c r="C322" s="86"/>
      <c r="D322" s="30"/>
      <c r="E322" s="86"/>
      <c r="F322" s="30"/>
      <c r="G322" s="86"/>
      <c r="H322" s="30"/>
    </row>
    <row r="323" spans="1:8" ht="12.75">
      <c r="A323" s="10" t="s">
        <v>174</v>
      </c>
      <c r="B323" s="4" t="s">
        <v>175</v>
      </c>
      <c r="C323" s="86"/>
      <c r="D323" s="246">
        <f>D178+D274</f>
        <v>6873</v>
      </c>
      <c r="E323" s="86"/>
      <c r="F323" s="30"/>
      <c r="G323" s="86"/>
      <c r="H323" s="30"/>
    </row>
    <row r="324" spans="1:8" ht="12.75">
      <c r="A324" s="10" t="s">
        <v>176</v>
      </c>
      <c r="B324" s="4" t="s">
        <v>177</v>
      </c>
      <c r="C324" s="86"/>
      <c r="D324" s="30"/>
      <c r="E324" s="86"/>
      <c r="F324" s="30"/>
      <c r="G324" s="86"/>
      <c r="H324" s="30"/>
    </row>
    <row r="325" spans="1:8" ht="12.75">
      <c r="A325" s="10" t="s">
        <v>178</v>
      </c>
      <c r="B325" s="4" t="s">
        <v>179</v>
      </c>
      <c r="C325" s="86"/>
      <c r="D325" s="30"/>
      <c r="E325" s="86"/>
      <c r="F325" s="30"/>
      <c r="G325" s="86"/>
      <c r="H325" s="30"/>
    </row>
    <row r="326" spans="1:8" ht="12.75">
      <c r="A326" s="10" t="s">
        <v>182</v>
      </c>
      <c r="B326" s="4" t="s">
        <v>183</v>
      </c>
      <c r="C326" s="86"/>
      <c r="D326" s="30"/>
      <c r="E326" s="86"/>
      <c r="F326" s="30"/>
      <c r="G326" s="86"/>
      <c r="H326" s="30"/>
    </row>
    <row r="327" spans="1:8" ht="12.75">
      <c r="A327" s="10" t="s">
        <v>184</v>
      </c>
      <c r="B327" s="25" t="s">
        <v>185</v>
      </c>
      <c r="C327" s="86"/>
      <c r="D327" s="30"/>
      <c r="E327" s="86"/>
      <c r="F327" s="30"/>
      <c r="G327" s="86"/>
      <c r="H327" s="30"/>
    </row>
    <row r="328" spans="1:8" ht="12.75">
      <c r="A328" s="10" t="s">
        <v>186</v>
      </c>
      <c r="B328" s="25" t="s">
        <v>187</v>
      </c>
      <c r="C328" s="86"/>
      <c r="D328" s="246"/>
      <c r="E328" s="86"/>
      <c r="F328" s="30"/>
      <c r="G328" s="86"/>
      <c r="H328" s="30"/>
    </row>
    <row r="329" spans="1:8" ht="12.75">
      <c r="A329" s="10" t="s">
        <v>188</v>
      </c>
      <c r="B329" s="25" t="s">
        <v>189</v>
      </c>
      <c r="C329" s="86"/>
      <c r="D329" s="246"/>
      <c r="E329" s="86"/>
      <c r="F329" s="30"/>
      <c r="G329" s="86"/>
      <c r="H329" s="30"/>
    </row>
    <row r="330" spans="1:8" ht="12.75">
      <c r="A330" s="10" t="s">
        <v>190</v>
      </c>
      <c r="B330" s="25" t="s">
        <v>191</v>
      </c>
      <c r="C330" s="86"/>
      <c r="D330" s="30"/>
      <c r="E330" s="86"/>
      <c r="F330" s="30"/>
      <c r="G330" s="86">
        <v>0</v>
      </c>
      <c r="H330" s="30">
        <v>0</v>
      </c>
    </row>
    <row r="331" spans="1:8" ht="12.75">
      <c r="A331" s="10" t="s">
        <v>192</v>
      </c>
      <c r="B331" s="25" t="s">
        <v>193</v>
      </c>
      <c r="C331" s="86"/>
      <c r="D331" s="30"/>
      <c r="E331" s="86"/>
      <c r="F331" s="30"/>
      <c r="G331" s="86">
        <v>0</v>
      </c>
      <c r="H331" s="30">
        <v>0</v>
      </c>
    </row>
    <row r="332" spans="1:8" ht="13.5" thickBot="1">
      <c r="A332" s="44" t="s">
        <v>194</v>
      </c>
      <c r="B332" s="38" t="s">
        <v>195</v>
      </c>
      <c r="C332" s="113"/>
      <c r="D332" s="114"/>
      <c r="E332" s="113"/>
      <c r="F332" s="114"/>
      <c r="G332" s="113">
        <v>0</v>
      </c>
      <c r="H332" s="114">
        <v>0</v>
      </c>
    </row>
    <row r="333" spans="1:8" ht="14.25" thickBot="1" thickTop="1">
      <c r="A333" s="15" t="s">
        <v>196</v>
      </c>
      <c r="B333" s="16" t="s">
        <v>197</v>
      </c>
      <c r="C333" s="107"/>
      <c r="D333" s="163">
        <f>D323+D307+D302+D297+D295+D332</f>
        <v>2107310</v>
      </c>
      <c r="E333" s="107"/>
      <c r="F333" s="163">
        <f>F307</f>
        <v>244000</v>
      </c>
      <c r="G333" s="107"/>
      <c r="H333" s="163">
        <f>H307</f>
        <v>0</v>
      </c>
    </row>
    <row r="334" spans="3:8" ht="13.5" thickTop="1">
      <c r="C334" s="29"/>
      <c r="D334" s="29"/>
      <c r="E334" s="29"/>
      <c r="F334" s="29"/>
      <c r="G334" s="29"/>
      <c r="H334" s="29"/>
    </row>
    <row r="335" spans="3:8" ht="12.75">
      <c r="C335" s="29"/>
      <c r="D335" s="29"/>
      <c r="E335" s="29"/>
      <c r="F335" s="29"/>
      <c r="G335" s="29"/>
      <c r="H335" s="29"/>
    </row>
    <row r="336" spans="5:6" ht="12.75">
      <c r="E336" s="29"/>
      <c r="F336" s="29"/>
    </row>
    <row r="337" spans="2:8" ht="12.75">
      <c r="B337" s="89"/>
      <c r="C337" s="29"/>
      <c r="D337" s="29"/>
      <c r="E337" s="29"/>
      <c r="F337" s="29"/>
      <c r="G337" s="29"/>
      <c r="H337" s="29"/>
    </row>
    <row r="338" spans="3:4" ht="12.75">
      <c r="C338" s="29"/>
      <c r="D338" s="29"/>
    </row>
    <row r="339" spans="3:4" ht="12.75">
      <c r="C339" s="29"/>
      <c r="D339" s="29"/>
    </row>
    <row r="341" spans="3:4" ht="12.75">
      <c r="C341" s="29"/>
      <c r="D341" s="29"/>
    </row>
    <row r="357" ht="12.75">
      <c r="F357" s="23">
        <v>86000</v>
      </c>
    </row>
    <row r="362" ht="12.75">
      <c r="F362" s="29">
        <f>F329+F331+F332+F357</f>
        <v>86000</v>
      </c>
    </row>
  </sheetData>
  <sheetProtection/>
  <mergeCells count="49">
    <mergeCell ref="C292:D292"/>
    <mergeCell ref="E292:F292"/>
    <mergeCell ref="G292:H292"/>
    <mergeCell ref="G289:H289"/>
    <mergeCell ref="C147:D147"/>
    <mergeCell ref="G240:H240"/>
    <mergeCell ref="B241:G241"/>
    <mergeCell ref="E243:F243"/>
    <mergeCell ref="G243:H243"/>
    <mergeCell ref="B193:G193"/>
    <mergeCell ref="A292:A294"/>
    <mergeCell ref="B292:B294"/>
    <mergeCell ref="E195:F195"/>
    <mergeCell ref="G195:H195"/>
    <mergeCell ref="A6:A8"/>
    <mergeCell ref="B6:B8"/>
    <mergeCell ref="G96:H96"/>
    <mergeCell ref="G93:H93"/>
    <mergeCell ref="E96:F96"/>
    <mergeCell ref="G192:H192"/>
    <mergeCell ref="E53:F53"/>
    <mergeCell ref="G53:H53"/>
    <mergeCell ref="G144:H144"/>
    <mergeCell ref="G1:H1"/>
    <mergeCell ref="G6:H6"/>
    <mergeCell ref="B3:G3"/>
    <mergeCell ref="C6:D6"/>
    <mergeCell ref="E6:F6"/>
    <mergeCell ref="B96:B98"/>
    <mergeCell ref="G48:H48"/>
    <mergeCell ref="A243:A245"/>
    <mergeCell ref="B243:B245"/>
    <mergeCell ref="C243:D243"/>
    <mergeCell ref="A96:A98"/>
    <mergeCell ref="B145:G145"/>
    <mergeCell ref="C96:D96"/>
    <mergeCell ref="G147:H147"/>
    <mergeCell ref="B147:B149"/>
    <mergeCell ref="E147:F147"/>
    <mergeCell ref="B50:G50"/>
    <mergeCell ref="A53:A55"/>
    <mergeCell ref="B53:B55"/>
    <mergeCell ref="C53:D53"/>
    <mergeCell ref="A147:A149"/>
    <mergeCell ref="B290:G290"/>
    <mergeCell ref="G288:H288"/>
    <mergeCell ref="A195:A197"/>
    <mergeCell ref="B195:B197"/>
    <mergeCell ref="C195:D195"/>
  </mergeCells>
  <printOptions horizontalCentered="1"/>
  <pageMargins left="0.3937007874015748" right="0.3937007874015748" top="0.5905511811023623" bottom="0.5118110236220472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="90" zoomScaleNormal="90" zoomScalePageLayoutView="0" workbookViewId="0" topLeftCell="A93">
      <selection activeCell="H302" sqref="H302"/>
    </sheetView>
  </sheetViews>
  <sheetFormatPr defaultColWidth="9.140625" defaultRowHeight="12.75"/>
  <cols>
    <col min="1" max="1" width="6.140625" style="1" customWidth="1"/>
    <col min="2" max="2" width="49.7109375" style="1" customWidth="1"/>
    <col min="3" max="7" width="14.140625" style="23" customWidth="1"/>
    <col min="8" max="8" width="16.7109375" style="23" customWidth="1"/>
    <col min="9" max="16384" width="9.140625" style="1" customWidth="1"/>
  </cols>
  <sheetData>
    <row r="1" spans="7:8" ht="12.75">
      <c r="G1" s="452" t="s">
        <v>303</v>
      </c>
      <c r="H1" s="452"/>
    </row>
    <row r="2" spans="2:8" ht="12.75">
      <c r="B2" s="481" t="s">
        <v>210</v>
      </c>
      <c r="C2" s="481"/>
      <c r="D2" s="481"/>
      <c r="E2" s="481"/>
      <c r="F2" s="481"/>
      <c r="G2" s="481"/>
      <c r="H2" s="174"/>
    </row>
    <row r="3" ht="13.5" thickBot="1"/>
    <row r="4" spans="1:8" ht="13.5" customHeight="1" thickTop="1">
      <c r="A4" s="471" t="s">
        <v>20</v>
      </c>
      <c r="B4" s="471" t="s">
        <v>21</v>
      </c>
      <c r="C4" s="468" t="s">
        <v>22</v>
      </c>
      <c r="D4" s="469"/>
      <c r="E4" s="468" t="s">
        <v>23</v>
      </c>
      <c r="F4" s="469"/>
      <c r="G4" s="468" t="s">
        <v>23</v>
      </c>
      <c r="H4" s="469"/>
    </row>
    <row r="5" spans="1:8" ht="12.75">
      <c r="A5" s="472"/>
      <c r="B5" s="472"/>
      <c r="C5" s="157" t="s">
        <v>226</v>
      </c>
      <c r="D5" s="49" t="s">
        <v>226</v>
      </c>
      <c r="E5" s="157" t="s">
        <v>226</v>
      </c>
      <c r="F5" s="49" t="s">
        <v>226</v>
      </c>
      <c r="G5" s="157" t="s">
        <v>337</v>
      </c>
      <c r="H5" s="49" t="s">
        <v>348</v>
      </c>
    </row>
    <row r="6" spans="1:8" ht="13.5" thickBot="1">
      <c r="A6" s="473"/>
      <c r="B6" s="473"/>
      <c r="C6" s="159" t="s">
        <v>1</v>
      </c>
      <c r="D6" s="158" t="s">
        <v>363</v>
      </c>
      <c r="E6" s="80" t="s">
        <v>327</v>
      </c>
      <c r="F6" s="158" t="s">
        <v>363</v>
      </c>
      <c r="G6" s="159" t="s">
        <v>351</v>
      </c>
      <c r="H6" s="158" t="s">
        <v>351</v>
      </c>
    </row>
    <row r="7" spans="1:8" ht="13.5" thickTop="1">
      <c r="A7" s="7" t="s">
        <v>126</v>
      </c>
      <c r="B7" s="401" t="s">
        <v>128</v>
      </c>
      <c r="C7" s="402"/>
      <c r="D7" s="403">
        <f>D8</f>
        <v>5300</v>
      </c>
      <c r="E7" s="402"/>
      <c r="F7" s="404"/>
      <c r="G7" s="402"/>
      <c r="H7" s="404"/>
    </row>
    <row r="8" spans="1:8" ht="27">
      <c r="A8" s="238" t="s">
        <v>304</v>
      </c>
      <c r="B8" s="405" t="s">
        <v>349</v>
      </c>
      <c r="C8" s="406"/>
      <c r="D8" s="407">
        <v>5300</v>
      </c>
      <c r="E8" s="408"/>
      <c r="F8" s="407"/>
      <c r="G8" s="408"/>
      <c r="H8" s="407"/>
    </row>
    <row r="9" spans="1:8" ht="12.75">
      <c r="A9" s="10" t="s">
        <v>129</v>
      </c>
      <c r="B9" s="409" t="s">
        <v>130</v>
      </c>
      <c r="C9" s="403">
        <v>6692</v>
      </c>
      <c r="D9" s="410"/>
      <c r="E9" s="411"/>
      <c r="F9" s="412"/>
      <c r="G9" s="413"/>
      <c r="H9" s="412"/>
    </row>
    <row r="10" spans="1:8" ht="12.75">
      <c r="A10" s="10" t="s">
        <v>131</v>
      </c>
      <c r="B10" s="409" t="s">
        <v>132</v>
      </c>
      <c r="C10" s="403">
        <v>1184</v>
      </c>
      <c r="D10" s="403">
        <f>D11+D12+D13</f>
        <v>1060</v>
      </c>
      <c r="E10" s="413"/>
      <c r="F10" s="412"/>
      <c r="G10" s="413">
        <v>0</v>
      </c>
      <c r="H10" s="412">
        <v>0</v>
      </c>
    </row>
    <row r="11" spans="1:8" ht="12.75">
      <c r="A11" s="10" t="s">
        <v>133</v>
      </c>
      <c r="B11" s="409" t="s">
        <v>134</v>
      </c>
      <c r="C11" s="412">
        <v>677</v>
      </c>
      <c r="D11" s="412">
        <v>553</v>
      </c>
      <c r="E11" s="413"/>
      <c r="F11" s="412"/>
      <c r="G11" s="413"/>
      <c r="H11" s="412"/>
    </row>
    <row r="12" spans="1:8" ht="12.75">
      <c r="A12" s="10" t="s">
        <v>137</v>
      </c>
      <c r="B12" s="409" t="s">
        <v>138</v>
      </c>
      <c r="C12" s="412">
        <v>320</v>
      </c>
      <c r="D12" s="412">
        <v>320</v>
      </c>
      <c r="E12" s="413"/>
      <c r="F12" s="412"/>
      <c r="G12" s="413"/>
      <c r="H12" s="412"/>
    </row>
    <row r="13" spans="1:8" ht="12.75">
      <c r="A13" s="10" t="s">
        <v>139</v>
      </c>
      <c r="B13" s="409" t="s">
        <v>140</v>
      </c>
      <c r="C13" s="412">
        <v>187</v>
      </c>
      <c r="D13" s="412">
        <v>187</v>
      </c>
      <c r="E13" s="413"/>
      <c r="F13" s="412"/>
      <c r="G13" s="413"/>
      <c r="H13" s="412"/>
    </row>
    <row r="14" spans="1:8" ht="12.75">
      <c r="A14" s="10" t="s">
        <v>141</v>
      </c>
      <c r="B14" s="409" t="s">
        <v>142</v>
      </c>
      <c r="C14" s="413"/>
      <c r="D14" s="412"/>
      <c r="E14" s="412">
        <v>20721</v>
      </c>
      <c r="F14" s="403">
        <f>F15+F16+F17+F18+F19+F20+F21+F22+F23+F24+F25+F26+F27+F28</f>
        <v>15411</v>
      </c>
      <c r="G14" s="413">
        <v>0</v>
      </c>
      <c r="H14" s="412"/>
    </row>
    <row r="15" spans="1:8" ht="12.75">
      <c r="A15" s="10" t="s">
        <v>143</v>
      </c>
      <c r="B15" s="409" t="s">
        <v>144</v>
      </c>
      <c r="C15" s="413"/>
      <c r="D15" s="412"/>
      <c r="E15" s="412">
        <v>18310</v>
      </c>
      <c r="F15" s="412">
        <v>9000</v>
      </c>
      <c r="G15" s="413"/>
      <c r="H15" s="412"/>
    </row>
    <row r="16" spans="1:8" ht="12.75">
      <c r="A16" s="10" t="s">
        <v>145</v>
      </c>
      <c r="B16" s="409" t="s">
        <v>146</v>
      </c>
      <c r="C16" s="413"/>
      <c r="D16" s="412"/>
      <c r="E16" s="412"/>
      <c r="F16" s="412"/>
      <c r="G16" s="413"/>
      <c r="H16" s="412"/>
    </row>
    <row r="17" spans="1:8" ht="12.75">
      <c r="A17" s="10" t="s">
        <v>147</v>
      </c>
      <c r="B17" s="409" t="s">
        <v>148</v>
      </c>
      <c r="C17" s="413"/>
      <c r="D17" s="412"/>
      <c r="E17" s="412"/>
      <c r="F17" s="412"/>
      <c r="G17" s="413"/>
      <c r="H17" s="412"/>
    </row>
    <row r="18" spans="1:8" ht="12.75">
      <c r="A18" s="10" t="s">
        <v>149</v>
      </c>
      <c r="B18" s="409" t="s">
        <v>150</v>
      </c>
      <c r="C18" s="413"/>
      <c r="D18" s="412"/>
      <c r="E18" s="412"/>
      <c r="F18" s="412"/>
      <c r="G18" s="413"/>
      <c r="H18" s="412"/>
    </row>
    <row r="19" spans="1:8" ht="12.75">
      <c r="A19" s="10" t="s">
        <v>151</v>
      </c>
      <c r="B19" s="409" t="s">
        <v>152</v>
      </c>
      <c r="C19" s="413"/>
      <c r="D19" s="412"/>
      <c r="E19" s="412">
        <v>1210</v>
      </c>
      <c r="F19" s="412">
        <v>1210</v>
      </c>
      <c r="G19" s="413"/>
      <c r="H19" s="412"/>
    </row>
    <row r="20" spans="1:8" ht="12.75">
      <c r="A20" s="10" t="s">
        <v>153</v>
      </c>
      <c r="B20" s="409" t="s">
        <v>154</v>
      </c>
      <c r="C20" s="413"/>
      <c r="D20" s="412"/>
      <c r="E20" s="412">
        <v>1000</v>
      </c>
      <c r="F20" s="412">
        <v>5000</v>
      </c>
      <c r="G20" s="413"/>
      <c r="H20" s="412"/>
    </row>
    <row r="21" spans="1:8" ht="12.75">
      <c r="A21" s="10" t="s">
        <v>155</v>
      </c>
      <c r="B21" s="409" t="s">
        <v>157</v>
      </c>
      <c r="C21" s="413"/>
      <c r="D21" s="412"/>
      <c r="E21" s="412"/>
      <c r="F21" s="412"/>
      <c r="G21" s="413"/>
      <c r="H21" s="412"/>
    </row>
    <row r="22" spans="1:8" ht="12.75">
      <c r="A22" s="10" t="s">
        <v>159</v>
      </c>
      <c r="B22" s="409" t="s">
        <v>158</v>
      </c>
      <c r="C22" s="413"/>
      <c r="D22" s="412"/>
      <c r="E22" s="412"/>
      <c r="F22" s="412"/>
      <c r="G22" s="413"/>
      <c r="H22" s="412"/>
    </row>
    <row r="23" spans="1:8" ht="12.75">
      <c r="A23" s="10" t="s">
        <v>162</v>
      </c>
      <c r="B23" s="409" t="s">
        <v>163</v>
      </c>
      <c r="C23" s="413"/>
      <c r="D23" s="412"/>
      <c r="E23" s="412"/>
      <c r="F23" s="412"/>
      <c r="G23" s="413"/>
      <c r="H23" s="412">
        <f>'Ф3'!H307+'Ф7,Ф8'!H286</f>
        <v>36000</v>
      </c>
    </row>
    <row r="24" spans="1:8" ht="12.75">
      <c r="A24" s="10" t="s">
        <v>164</v>
      </c>
      <c r="B24" s="409" t="s">
        <v>165</v>
      </c>
      <c r="C24" s="413"/>
      <c r="D24" s="412"/>
      <c r="E24" s="412"/>
      <c r="F24" s="412"/>
      <c r="G24" s="413"/>
      <c r="H24" s="412"/>
    </row>
    <row r="25" spans="1:8" ht="12.75">
      <c r="A25" s="10" t="s">
        <v>166</v>
      </c>
      <c r="B25" s="409" t="s">
        <v>167</v>
      </c>
      <c r="C25" s="413"/>
      <c r="D25" s="412"/>
      <c r="E25" s="412">
        <v>201</v>
      </c>
      <c r="F25" s="412">
        <v>201</v>
      </c>
      <c r="G25" s="413"/>
      <c r="H25" s="412"/>
    </row>
    <row r="26" spans="1:8" ht="12.75">
      <c r="A26" s="10" t="s">
        <v>168</v>
      </c>
      <c r="B26" s="409" t="s">
        <v>169</v>
      </c>
      <c r="C26" s="413"/>
      <c r="D26" s="412"/>
      <c r="E26" s="413"/>
      <c r="F26" s="412"/>
      <c r="G26" s="413"/>
      <c r="H26" s="412"/>
    </row>
    <row r="27" spans="1:8" ht="12.75">
      <c r="A27" s="10" t="s">
        <v>170</v>
      </c>
      <c r="B27" s="409" t="s">
        <v>76</v>
      </c>
      <c r="C27" s="413"/>
      <c r="D27" s="412"/>
      <c r="E27" s="413"/>
      <c r="F27" s="412"/>
      <c r="G27" s="413"/>
      <c r="H27" s="412"/>
    </row>
    <row r="28" spans="1:8" ht="12.75">
      <c r="A28" s="10" t="s">
        <v>172</v>
      </c>
      <c r="B28" s="409" t="s">
        <v>173</v>
      </c>
      <c r="C28" s="413"/>
      <c r="D28" s="412"/>
      <c r="E28" s="413"/>
      <c r="F28" s="412"/>
      <c r="G28" s="413"/>
      <c r="H28" s="412"/>
    </row>
    <row r="29" spans="1:8" ht="12.75">
      <c r="A29" s="10" t="s">
        <v>205</v>
      </c>
      <c r="B29" s="409" t="s">
        <v>208</v>
      </c>
      <c r="C29" s="413"/>
      <c r="D29" s="412"/>
      <c r="E29" s="413"/>
      <c r="F29" s="412"/>
      <c r="G29" s="413"/>
      <c r="H29" s="412"/>
    </row>
    <row r="30" spans="1:8" ht="12.75">
      <c r="A30" s="10" t="s">
        <v>174</v>
      </c>
      <c r="B30" s="409" t="s">
        <v>175</v>
      </c>
      <c r="C30" s="413"/>
      <c r="D30" s="412"/>
      <c r="E30" s="413"/>
      <c r="F30" s="412"/>
      <c r="G30" s="413"/>
      <c r="H30" s="412"/>
    </row>
    <row r="31" spans="1:8" ht="12.75">
      <c r="A31" s="10" t="s">
        <v>176</v>
      </c>
      <c r="B31" s="409" t="s">
        <v>177</v>
      </c>
      <c r="C31" s="413"/>
      <c r="D31" s="412"/>
      <c r="E31" s="413"/>
      <c r="F31" s="412"/>
      <c r="G31" s="413"/>
      <c r="H31" s="412"/>
    </row>
    <row r="32" spans="1:8" ht="12.75">
      <c r="A32" s="10" t="s">
        <v>178</v>
      </c>
      <c r="B32" s="409" t="s">
        <v>179</v>
      </c>
      <c r="C32" s="413"/>
      <c r="D32" s="412"/>
      <c r="E32" s="413"/>
      <c r="F32" s="412"/>
      <c r="G32" s="413"/>
      <c r="H32" s="412"/>
    </row>
    <row r="33" spans="1:8" ht="12.75">
      <c r="A33" s="10" t="s">
        <v>180</v>
      </c>
      <c r="B33" s="409" t="s">
        <v>181</v>
      </c>
      <c r="C33" s="413"/>
      <c r="D33" s="412"/>
      <c r="E33" s="413"/>
      <c r="F33" s="412"/>
      <c r="G33" s="413"/>
      <c r="H33" s="412"/>
    </row>
    <row r="34" spans="1:8" ht="12.75">
      <c r="A34" s="10" t="s">
        <v>182</v>
      </c>
      <c r="B34" s="409" t="s">
        <v>183</v>
      </c>
      <c r="C34" s="413"/>
      <c r="D34" s="412"/>
      <c r="E34" s="413"/>
      <c r="F34" s="412"/>
      <c r="G34" s="413"/>
      <c r="H34" s="412"/>
    </row>
    <row r="35" spans="1:8" ht="12.75">
      <c r="A35" s="10" t="s">
        <v>184</v>
      </c>
      <c r="B35" s="409" t="s">
        <v>185</v>
      </c>
      <c r="C35" s="413"/>
      <c r="D35" s="412"/>
      <c r="E35" s="413"/>
      <c r="F35" s="412"/>
      <c r="G35" s="413"/>
      <c r="H35" s="412"/>
    </row>
    <row r="36" spans="1:8" ht="12.75">
      <c r="A36" s="10" t="s">
        <v>186</v>
      </c>
      <c r="B36" s="409" t="s">
        <v>187</v>
      </c>
      <c r="C36" s="413"/>
      <c r="D36" s="412"/>
      <c r="E36" s="413"/>
      <c r="F36" s="412"/>
      <c r="G36" s="413"/>
      <c r="H36" s="412"/>
    </row>
    <row r="37" spans="1:8" ht="12.75">
      <c r="A37" s="10" t="s">
        <v>188</v>
      </c>
      <c r="B37" s="409" t="s">
        <v>189</v>
      </c>
      <c r="C37" s="413"/>
      <c r="D37" s="412"/>
      <c r="E37" s="413"/>
      <c r="F37" s="412"/>
      <c r="G37" s="413"/>
      <c r="H37" s="412"/>
    </row>
    <row r="38" spans="1:8" ht="12.75">
      <c r="A38" s="10" t="s">
        <v>190</v>
      </c>
      <c r="B38" s="409" t="s">
        <v>191</v>
      </c>
      <c r="C38" s="413"/>
      <c r="D38" s="412"/>
      <c r="E38" s="413"/>
      <c r="F38" s="412">
        <v>250000</v>
      </c>
      <c r="G38" s="413"/>
      <c r="H38" s="412"/>
    </row>
    <row r="39" spans="1:8" ht="12.75">
      <c r="A39" s="10" t="s">
        <v>192</v>
      </c>
      <c r="B39" s="409" t="s">
        <v>193</v>
      </c>
      <c r="C39" s="413"/>
      <c r="D39" s="412"/>
      <c r="E39" s="413"/>
      <c r="F39" s="412"/>
      <c r="G39" s="413"/>
      <c r="H39" s="412"/>
    </row>
    <row r="40" spans="1:8" ht="13.5" thickBot="1">
      <c r="A40" s="11" t="s">
        <v>194</v>
      </c>
      <c r="B40" s="414" t="s">
        <v>195</v>
      </c>
      <c r="C40" s="415"/>
      <c r="D40" s="416"/>
      <c r="E40" s="415"/>
      <c r="F40" s="416"/>
      <c r="G40" s="415"/>
      <c r="H40" s="416"/>
    </row>
    <row r="41" spans="1:8" ht="14.25" thickBot="1" thickTop="1">
      <c r="A41" s="15" t="s">
        <v>196</v>
      </c>
      <c r="B41" s="417" t="s">
        <v>197</v>
      </c>
      <c r="C41" s="418"/>
      <c r="D41" s="419">
        <f>D7+D10</f>
        <v>6360</v>
      </c>
      <c r="E41" s="418">
        <v>20721</v>
      </c>
      <c r="F41" s="419">
        <f>F14</f>
        <v>15411</v>
      </c>
      <c r="G41" s="418"/>
      <c r="H41" s="419"/>
    </row>
    <row r="42" spans="2:8" ht="13.5" thickTop="1">
      <c r="B42" s="410"/>
      <c r="C42" s="410"/>
      <c r="D42" s="410"/>
      <c r="E42" s="410"/>
      <c r="F42" s="410"/>
      <c r="G42" s="410"/>
      <c r="H42" s="410"/>
    </row>
    <row r="43" spans="2:8" ht="12.75">
      <c r="B43" s="410"/>
      <c r="C43" s="410"/>
      <c r="D43" s="410"/>
      <c r="E43" s="410"/>
      <c r="F43" s="410"/>
      <c r="G43" s="410"/>
      <c r="H43" s="410"/>
    </row>
    <row r="44" spans="2:8" ht="12.75">
      <c r="B44" s="410"/>
      <c r="C44" s="410"/>
      <c r="D44" s="410"/>
      <c r="E44" s="410"/>
      <c r="F44" s="410"/>
      <c r="G44" s="490" t="s">
        <v>360</v>
      </c>
      <c r="H44" s="490"/>
    </row>
    <row r="45" spans="2:8" ht="12.75">
      <c r="B45" s="487" t="s">
        <v>266</v>
      </c>
      <c r="C45" s="487"/>
      <c r="D45" s="487"/>
      <c r="E45" s="487"/>
      <c r="F45" s="487"/>
      <c r="G45" s="487"/>
      <c r="H45" s="420"/>
    </row>
    <row r="46" spans="2:8" ht="13.5" thickBot="1">
      <c r="B46" s="410"/>
      <c r="C46" s="410"/>
      <c r="D46" s="410"/>
      <c r="E46" s="410"/>
      <c r="F46" s="410"/>
      <c r="G46" s="410"/>
      <c r="H46" s="410"/>
    </row>
    <row r="47" spans="1:8" ht="13.5" customHeight="1" thickTop="1">
      <c r="A47" s="471" t="s">
        <v>20</v>
      </c>
      <c r="B47" s="484" t="s">
        <v>21</v>
      </c>
      <c r="C47" s="482" t="s">
        <v>22</v>
      </c>
      <c r="D47" s="483"/>
      <c r="E47" s="482" t="s">
        <v>23</v>
      </c>
      <c r="F47" s="483"/>
      <c r="G47" s="482" t="s">
        <v>23</v>
      </c>
      <c r="H47" s="483"/>
    </row>
    <row r="48" spans="1:8" ht="12.75">
      <c r="A48" s="472"/>
      <c r="B48" s="485"/>
      <c r="C48" s="421" t="s">
        <v>226</v>
      </c>
      <c r="D48" s="422" t="s">
        <v>226</v>
      </c>
      <c r="E48" s="421" t="s">
        <v>226</v>
      </c>
      <c r="F48" s="422" t="s">
        <v>226</v>
      </c>
      <c r="G48" s="421" t="s">
        <v>337</v>
      </c>
      <c r="H48" s="422" t="s">
        <v>348</v>
      </c>
    </row>
    <row r="49" spans="1:8" ht="13.5" thickBot="1">
      <c r="A49" s="473"/>
      <c r="B49" s="486"/>
      <c r="C49" s="423" t="s">
        <v>1</v>
      </c>
      <c r="D49" s="424" t="s">
        <v>363</v>
      </c>
      <c r="E49" s="423" t="s">
        <v>292</v>
      </c>
      <c r="F49" s="424" t="s">
        <v>1</v>
      </c>
      <c r="G49" s="423" t="s">
        <v>351</v>
      </c>
      <c r="H49" s="424" t="s">
        <v>351</v>
      </c>
    </row>
    <row r="50" spans="1:8" ht="13.5" thickTop="1">
      <c r="A50" s="7" t="s">
        <v>126</v>
      </c>
      <c r="B50" s="401" t="s">
        <v>128</v>
      </c>
      <c r="C50" s="425">
        <v>81388</v>
      </c>
      <c r="D50" s="425">
        <f>D51</f>
        <v>65268</v>
      </c>
      <c r="E50" s="402"/>
      <c r="F50" s="404"/>
      <c r="G50" s="402"/>
      <c r="H50" s="404"/>
    </row>
    <row r="51" spans="1:8" ht="27">
      <c r="A51" s="238" t="s">
        <v>304</v>
      </c>
      <c r="B51" s="405" t="s">
        <v>349</v>
      </c>
      <c r="C51" s="426"/>
      <c r="D51" s="407">
        <v>65268</v>
      </c>
      <c r="E51" s="408"/>
      <c r="F51" s="407"/>
      <c r="G51" s="408"/>
      <c r="H51" s="407"/>
    </row>
    <row r="52" spans="1:8" ht="12.75">
      <c r="A52" s="10" t="s">
        <v>129</v>
      </c>
      <c r="B52" s="409" t="s">
        <v>130</v>
      </c>
      <c r="C52" s="403"/>
      <c r="D52" s="403"/>
      <c r="E52" s="413"/>
      <c r="F52" s="412"/>
      <c r="G52" s="413"/>
      <c r="H52" s="412"/>
    </row>
    <row r="53" spans="1:8" ht="12.75">
      <c r="A53" s="10" t="s">
        <v>131</v>
      </c>
      <c r="B53" s="409" t="s">
        <v>132</v>
      </c>
      <c r="C53" s="403">
        <v>15356</v>
      </c>
      <c r="D53" s="403">
        <f>D54+D55+D56+D57</f>
        <v>12988</v>
      </c>
      <c r="E53" s="413">
        <v>0</v>
      </c>
      <c r="F53" s="412">
        <v>270300</v>
      </c>
      <c r="G53" s="413">
        <v>0</v>
      </c>
      <c r="H53" s="412"/>
    </row>
    <row r="54" spans="1:8" ht="12.75">
      <c r="A54" s="10" t="s">
        <v>133</v>
      </c>
      <c r="B54" s="409" t="s">
        <v>134</v>
      </c>
      <c r="C54" s="412">
        <v>8607</v>
      </c>
      <c r="D54" s="412">
        <v>9740</v>
      </c>
      <c r="E54" s="413"/>
      <c r="F54" s="412"/>
      <c r="G54" s="413"/>
      <c r="H54" s="412"/>
    </row>
    <row r="55" spans="1:8" ht="12.75">
      <c r="A55" s="10" t="s">
        <v>135</v>
      </c>
      <c r="B55" s="409" t="s">
        <v>136</v>
      </c>
      <c r="C55" s="412"/>
      <c r="D55" s="412"/>
      <c r="E55" s="413"/>
      <c r="F55" s="412"/>
      <c r="G55" s="413"/>
      <c r="H55" s="412"/>
    </row>
    <row r="56" spans="1:8" ht="12.75">
      <c r="A56" s="10" t="s">
        <v>137</v>
      </c>
      <c r="B56" s="409" t="s">
        <v>138</v>
      </c>
      <c r="C56" s="412">
        <v>4072</v>
      </c>
      <c r="D56" s="412">
        <v>1948</v>
      </c>
      <c r="E56" s="413"/>
      <c r="F56" s="412"/>
      <c r="G56" s="413"/>
      <c r="H56" s="412"/>
    </row>
    <row r="57" spans="1:8" ht="12.75">
      <c r="A57" s="10" t="s">
        <v>139</v>
      </c>
      <c r="B57" s="409" t="s">
        <v>140</v>
      </c>
      <c r="C57" s="412">
        <v>2677</v>
      </c>
      <c r="D57" s="412">
        <v>1300</v>
      </c>
      <c r="E57" s="413"/>
      <c r="F57" s="412"/>
      <c r="G57" s="413"/>
      <c r="H57" s="412"/>
    </row>
    <row r="58" spans="1:8" ht="12.75">
      <c r="A58" s="10" t="s">
        <v>141</v>
      </c>
      <c r="B58" s="409" t="s">
        <v>142</v>
      </c>
      <c r="C58" s="403">
        <v>7210</v>
      </c>
      <c r="D58" s="403">
        <f>D59+D60+D61+D62+D63+D64+D65+D70</f>
        <v>3442</v>
      </c>
      <c r="E58" s="413">
        <v>0</v>
      </c>
      <c r="F58" s="412">
        <v>0</v>
      </c>
      <c r="G58" s="413">
        <v>0</v>
      </c>
      <c r="H58" s="412" t="e">
        <f>H23+H44+H48</f>
        <v>#VALUE!</v>
      </c>
    </row>
    <row r="59" spans="1:8" ht="12.75">
      <c r="A59" s="10" t="s">
        <v>143</v>
      </c>
      <c r="B59" s="409" t="s">
        <v>144</v>
      </c>
      <c r="C59" s="412"/>
      <c r="D59" s="412"/>
      <c r="E59" s="413"/>
      <c r="F59" s="412"/>
      <c r="G59" s="413"/>
      <c r="H59" s="412"/>
    </row>
    <row r="60" spans="1:8" ht="12.75">
      <c r="A60" s="10" t="s">
        <v>145</v>
      </c>
      <c r="B60" s="409" t="s">
        <v>146</v>
      </c>
      <c r="C60" s="412">
        <v>1000</v>
      </c>
      <c r="D60" s="412">
        <v>1000</v>
      </c>
      <c r="E60" s="413"/>
      <c r="F60" s="412"/>
      <c r="G60" s="413"/>
      <c r="H60" s="412"/>
    </row>
    <row r="61" spans="1:8" ht="12.75">
      <c r="A61" s="10" t="s">
        <v>147</v>
      </c>
      <c r="B61" s="409" t="s">
        <v>148</v>
      </c>
      <c r="C61" s="412"/>
      <c r="D61" s="412"/>
      <c r="E61" s="413"/>
      <c r="F61" s="412"/>
      <c r="G61" s="413"/>
      <c r="H61" s="412"/>
    </row>
    <row r="62" spans="1:8" ht="12.75">
      <c r="A62" s="10" t="s">
        <v>149</v>
      </c>
      <c r="B62" s="409" t="s">
        <v>150</v>
      </c>
      <c r="C62" s="412"/>
      <c r="D62" s="412"/>
      <c r="E62" s="413"/>
      <c r="F62" s="412"/>
      <c r="G62" s="413"/>
      <c r="H62" s="412"/>
    </row>
    <row r="63" spans="1:8" ht="12.75">
      <c r="A63" s="10" t="s">
        <v>151</v>
      </c>
      <c r="B63" s="409" t="s">
        <v>152</v>
      </c>
      <c r="C63" s="412"/>
      <c r="D63" s="412"/>
      <c r="E63" s="413"/>
      <c r="F63" s="412"/>
      <c r="G63" s="413"/>
      <c r="H63" s="412"/>
    </row>
    <row r="64" spans="1:8" ht="12.75">
      <c r="A64" s="10" t="s">
        <v>153</v>
      </c>
      <c r="B64" s="409" t="s">
        <v>154</v>
      </c>
      <c r="C64" s="412">
        <v>3768</v>
      </c>
      <c r="D64" s="412"/>
      <c r="E64" s="413"/>
      <c r="F64" s="412"/>
      <c r="G64" s="413"/>
      <c r="H64" s="412"/>
    </row>
    <row r="65" spans="1:8" ht="12.75">
      <c r="A65" s="10" t="s">
        <v>155</v>
      </c>
      <c r="B65" s="409" t="s">
        <v>157</v>
      </c>
      <c r="C65" s="412"/>
      <c r="D65" s="412"/>
      <c r="E65" s="413"/>
      <c r="F65" s="412"/>
      <c r="G65" s="413"/>
      <c r="H65" s="412"/>
    </row>
    <row r="66" spans="1:8" ht="12.75" hidden="1">
      <c r="A66" s="10" t="s">
        <v>159</v>
      </c>
      <c r="B66" s="409" t="s">
        <v>158</v>
      </c>
      <c r="C66" s="412"/>
      <c r="D66" s="412"/>
      <c r="E66" s="413"/>
      <c r="F66" s="412"/>
      <c r="G66" s="413"/>
      <c r="H66" s="412"/>
    </row>
    <row r="67" spans="1:8" ht="12.75" hidden="1">
      <c r="A67" s="10" t="s">
        <v>162</v>
      </c>
      <c r="B67" s="409" t="s">
        <v>163</v>
      </c>
      <c r="C67" s="412"/>
      <c r="D67" s="412"/>
      <c r="E67" s="413"/>
      <c r="F67" s="412"/>
      <c r="G67" s="413"/>
      <c r="H67" s="412"/>
    </row>
    <row r="68" spans="1:8" ht="12.75" hidden="1">
      <c r="A68" s="10" t="s">
        <v>164</v>
      </c>
      <c r="B68" s="409" t="s">
        <v>165</v>
      </c>
      <c r="C68" s="412"/>
      <c r="D68" s="412"/>
      <c r="E68" s="413"/>
      <c r="F68" s="412"/>
      <c r="G68" s="413"/>
      <c r="H68" s="412"/>
    </row>
    <row r="69" spans="1:8" ht="12.75" hidden="1">
      <c r="A69" s="10" t="s">
        <v>166</v>
      </c>
      <c r="B69" s="409" t="s">
        <v>167</v>
      </c>
      <c r="C69" s="412"/>
      <c r="D69" s="412"/>
      <c r="E69" s="413"/>
      <c r="F69" s="412"/>
      <c r="G69" s="413"/>
      <c r="H69" s="412"/>
    </row>
    <row r="70" spans="1:8" ht="13.5" thickBot="1">
      <c r="A70" s="10" t="s">
        <v>168</v>
      </c>
      <c r="B70" s="409" t="s">
        <v>169</v>
      </c>
      <c r="C70" s="412">
        <v>2442</v>
      </c>
      <c r="D70" s="412">
        <v>2442</v>
      </c>
      <c r="E70" s="413"/>
      <c r="F70" s="412"/>
      <c r="G70" s="413"/>
      <c r="H70" s="412"/>
    </row>
    <row r="71" spans="1:8" ht="12.75" hidden="1">
      <c r="A71" s="10" t="s">
        <v>170</v>
      </c>
      <c r="B71" s="409" t="s">
        <v>76</v>
      </c>
      <c r="C71" s="413"/>
      <c r="D71" s="412"/>
      <c r="E71" s="413"/>
      <c r="F71" s="412"/>
      <c r="G71" s="413"/>
      <c r="H71" s="412"/>
    </row>
    <row r="72" spans="1:8" ht="12.75" hidden="1">
      <c r="A72" s="10" t="s">
        <v>172</v>
      </c>
      <c r="B72" s="409" t="s">
        <v>173</v>
      </c>
      <c r="C72" s="413"/>
      <c r="D72" s="412"/>
      <c r="E72" s="413"/>
      <c r="F72" s="412"/>
      <c r="G72" s="413"/>
      <c r="H72" s="412"/>
    </row>
    <row r="73" spans="1:8" ht="12.75" hidden="1">
      <c r="A73" s="10" t="s">
        <v>205</v>
      </c>
      <c r="B73" s="409" t="s">
        <v>208</v>
      </c>
      <c r="C73" s="413"/>
      <c r="D73" s="412"/>
      <c r="E73" s="413"/>
      <c r="F73" s="412"/>
      <c r="G73" s="413"/>
      <c r="H73" s="412"/>
    </row>
    <row r="74" spans="1:8" ht="12.75" hidden="1">
      <c r="A74" s="10" t="s">
        <v>174</v>
      </c>
      <c r="B74" s="409" t="s">
        <v>175</v>
      </c>
      <c r="C74" s="413"/>
      <c r="D74" s="412"/>
      <c r="E74" s="413"/>
      <c r="F74" s="412"/>
      <c r="G74" s="413"/>
      <c r="H74" s="412"/>
    </row>
    <row r="75" spans="1:8" ht="12.75" hidden="1">
      <c r="A75" s="10" t="s">
        <v>176</v>
      </c>
      <c r="B75" s="409" t="s">
        <v>177</v>
      </c>
      <c r="C75" s="413"/>
      <c r="D75" s="412"/>
      <c r="E75" s="413"/>
      <c r="F75" s="412"/>
      <c r="G75" s="413"/>
      <c r="H75" s="412"/>
    </row>
    <row r="76" spans="1:8" ht="12.75" hidden="1">
      <c r="A76" s="10" t="s">
        <v>178</v>
      </c>
      <c r="B76" s="409" t="s">
        <v>179</v>
      </c>
      <c r="C76" s="413"/>
      <c r="D76" s="412"/>
      <c r="E76" s="413"/>
      <c r="F76" s="412"/>
      <c r="G76" s="413"/>
      <c r="H76" s="412"/>
    </row>
    <row r="77" spans="1:8" ht="12.75" hidden="1">
      <c r="A77" s="10" t="s">
        <v>180</v>
      </c>
      <c r="B77" s="409" t="s">
        <v>181</v>
      </c>
      <c r="C77" s="413"/>
      <c r="D77" s="412"/>
      <c r="E77" s="413"/>
      <c r="F77" s="412"/>
      <c r="G77" s="413"/>
      <c r="H77" s="412"/>
    </row>
    <row r="78" spans="1:8" ht="12.75" hidden="1">
      <c r="A78" s="10" t="s">
        <v>182</v>
      </c>
      <c r="B78" s="409" t="s">
        <v>183</v>
      </c>
      <c r="C78" s="413"/>
      <c r="D78" s="412"/>
      <c r="E78" s="413"/>
      <c r="F78" s="412">
        <v>210000</v>
      </c>
      <c r="G78" s="413"/>
      <c r="H78" s="412"/>
    </row>
    <row r="79" spans="1:8" ht="12.75" hidden="1">
      <c r="A79" s="10" t="s">
        <v>184</v>
      </c>
      <c r="B79" s="409" t="s">
        <v>185</v>
      </c>
      <c r="C79" s="413"/>
      <c r="D79" s="412"/>
      <c r="E79" s="413"/>
      <c r="F79" s="412"/>
      <c r="G79" s="413"/>
      <c r="H79" s="412"/>
    </row>
    <row r="80" spans="1:8" ht="12.75" hidden="1">
      <c r="A80" s="10" t="s">
        <v>186</v>
      </c>
      <c r="B80" s="409" t="s">
        <v>187</v>
      </c>
      <c r="C80" s="413"/>
      <c r="D80" s="412"/>
      <c r="E80" s="413"/>
      <c r="F80" s="412"/>
      <c r="G80" s="413"/>
      <c r="H80" s="412"/>
    </row>
    <row r="81" spans="1:8" ht="12.75" hidden="1">
      <c r="A81" s="10" t="s">
        <v>188</v>
      </c>
      <c r="B81" s="409" t="s">
        <v>189</v>
      </c>
      <c r="C81" s="413"/>
      <c r="D81" s="412"/>
      <c r="E81" s="413"/>
      <c r="F81" s="412"/>
      <c r="G81" s="413"/>
      <c r="H81" s="412"/>
    </row>
    <row r="82" spans="1:8" ht="12.75" hidden="1">
      <c r="A82" s="10" t="s">
        <v>190</v>
      </c>
      <c r="B82" s="409" t="s">
        <v>191</v>
      </c>
      <c r="C82" s="413"/>
      <c r="D82" s="412"/>
      <c r="E82" s="413"/>
      <c r="F82" s="412"/>
      <c r="G82" s="413"/>
      <c r="H82" s="412"/>
    </row>
    <row r="83" spans="1:8" ht="12.75" hidden="1">
      <c r="A83" s="10" t="s">
        <v>192</v>
      </c>
      <c r="B83" s="409" t="s">
        <v>193</v>
      </c>
      <c r="C83" s="413"/>
      <c r="D83" s="412"/>
      <c r="E83" s="413"/>
      <c r="F83" s="412"/>
      <c r="G83" s="413"/>
      <c r="H83" s="412"/>
    </row>
    <row r="84" spans="1:8" ht="13.5" hidden="1" thickBot="1">
      <c r="A84" s="11" t="s">
        <v>194</v>
      </c>
      <c r="B84" s="414" t="s">
        <v>195</v>
      </c>
      <c r="C84" s="415"/>
      <c r="D84" s="416"/>
      <c r="E84" s="415"/>
      <c r="F84" s="416"/>
      <c r="G84" s="415"/>
      <c r="H84" s="416"/>
    </row>
    <row r="85" spans="1:8" ht="14.25" thickBot="1" thickTop="1">
      <c r="A85" s="15" t="s">
        <v>196</v>
      </c>
      <c r="B85" s="417" t="s">
        <v>197</v>
      </c>
      <c r="C85" s="418">
        <v>103954</v>
      </c>
      <c r="D85" s="419">
        <f>D50+D53+D58+D52</f>
        <v>81698</v>
      </c>
      <c r="E85" s="418">
        <v>0</v>
      </c>
      <c r="F85" s="419">
        <v>0</v>
      </c>
      <c r="G85" s="418">
        <v>0</v>
      </c>
      <c r="H85" s="419">
        <v>0</v>
      </c>
    </row>
    <row r="86" spans="2:8" ht="13.5" thickTop="1">
      <c r="B86" s="410"/>
      <c r="C86" s="410"/>
      <c r="D86" s="410"/>
      <c r="E86" s="410"/>
      <c r="F86" s="410"/>
      <c r="G86" s="410"/>
      <c r="H86" s="410"/>
    </row>
    <row r="87" spans="2:8" ht="12.75">
      <c r="B87" s="410"/>
      <c r="C87" s="410"/>
      <c r="D87" s="410"/>
      <c r="E87" s="410"/>
      <c r="F87" s="410"/>
      <c r="G87" s="410"/>
      <c r="H87" s="410"/>
    </row>
    <row r="88" spans="2:8" ht="12.75">
      <c r="B88" s="410"/>
      <c r="C88" s="410"/>
      <c r="D88" s="410"/>
      <c r="E88" s="410"/>
      <c r="F88" s="410"/>
      <c r="G88" s="490" t="s">
        <v>324</v>
      </c>
      <c r="H88" s="490"/>
    </row>
    <row r="89" spans="2:8" ht="12.75">
      <c r="B89" s="487" t="s">
        <v>311</v>
      </c>
      <c r="C89" s="487"/>
      <c r="D89" s="487"/>
      <c r="E89" s="487"/>
      <c r="F89" s="487"/>
      <c r="G89" s="487"/>
      <c r="H89" s="420"/>
    </row>
    <row r="90" spans="2:8" ht="13.5" thickBot="1">
      <c r="B90" s="410"/>
      <c r="C90" s="410"/>
      <c r="D90" s="410"/>
      <c r="E90" s="410"/>
      <c r="F90" s="410"/>
      <c r="G90" s="410"/>
      <c r="H90" s="410"/>
    </row>
    <row r="91" spans="1:8" ht="13.5" customHeight="1" thickTop="1">
      <c r="A91" s="471" t="s">
        <v>20</v>
      </c>
      <c r="B91" s="484" t="s">
        <v>21</v>
      </c>
      <c r="C91" s="482" t="s">
        <v>22</v>
      </c>
      <c r="D91" s="483"/>
      <c r="E91" s="482" t="s">
        <v>22</v>
      </c>
      <c r="F91" s="483"/>
      <c r="G91" s="482" t="s">
        <v>12</v>
      </c>
      <c r="H91" s="483"/>
    </row>
    <row r="92" spans="1:8" ht="12.75">
      <c r="A92" s="472"/>
      <c r="B92" s="485"/>
      <c r="C92" s="421" t="s">
        <v>226</v>
      </c>
      <c r="D92" s="422" t="s">
        <v>226</v>
      </c>
      <c r="E92" s="421" t="s">
        <v>226</v>
      </c>
      <c r="F92" s="422" t="s">
        <v>226</v>
      </c>
      <c r="G92" s="421" t="s">
        <v>226</v>
      </c>
      <c r="H92" s="422" t="s">
        <v>226</v>
      </c>
    </row>
    <row r="93" spans="1:8" ht="13.5" thickBot="1">
      <c r="A93" s="472"/>
      <c r="B93" s="485"/>
      <c r="C93" s="427" t="s">
        <v>1</v>
      </c>
      <c r="D93" s="428" t="s">
        <v>363</v>
      </c>
      <c r="E93" s="427" t="s">
        <v>292</v>
      </c>
      <c r="F93" s="428">
        <v>77500</v>
      </c>
      <c r="G93" s="427" t="s">
        <v>292</v>
      </c>
      <c r="H93" s="428" t="s">
        <v>1</v>
      </c>
    </row>
    <row r="94" spans="1:8" ht="13.5" thickTop="1">
      <c r="A94" s="7" t="s">
        <v>126</v>
      </c>
      <c r="B94" s="401" t="s">
        <v>128</v>
      </c>
      <c r="C94" s="429"/>
      <c r="D94" s="430">
        <f>D95</f>
        <v>11520</v>
      </c>
      <c r="E94" s="431"/>
      <c r="F94" s="431"/>
      <c r="G94" s="431"/>
      <c r="H94" s="431"/>
    </row>
    <row r="95" spans="1:8" ht="27">
      <c r="A95" s="238" t="s">
        <v>304</v>
      </c>
      <c r="B95" s="405" t="s">
        <v>385</v>
      </c>
      <c r="C95" s="429"/>
      <c r="D95" s="432">
        <v>11520</v>
      </c>
      <c r="E95" s="431"/>
      <c r="F95" s="431"/>
      <c r="G95" s="431"/>
      <c r="H95" s="431"/>
    </row>
    <row r="96" spans="1:8" ht="12.75">
      <c r="A96" s="10" t="s">
        <v>129</v>
      </c>
      <c r="B96" s="409" t="s">
        <v>130</v>
      </c>
      <c r="C96" s="411">
        <v>5055</v>
      </c>
      <c r="D96" s="430"/>
      <c r="E96" s="431"/>
      <c r="F96" s="431"/>
      <c r="G96" s="431"/>
      <c r="H96" s="431"/>
    </row>
    <row r="97" spans="1:8" ht="12.75">
      <c r="A97" s="10" t="s">
        <v>131</v>
      </c>
      <c r="B97" s="409" t="s">
        <v>132</v>
      </c>
      <c r="C97" s="411">
        <v>925</v>
      </c>
      <c r="D97" s="430">
        <f>D98+D99+D100+D101</f>
        <v>2304</v>
      </c>
      <c r="E97" s="431"/>
      <c r="F97" s="431"/>
      <c r="G97" s="431"/>
      <c r="H97" s="431"/>
    </row>
    <row r="98" spans="1:8" ht="12.75">
      <c r="A98" s="10" t="s">
        <v>133</v>
      </c>
      <c r="B98" s="409" t="s">
        <v>134</v>
      </c>
      <c r="C98" s="413">
        <v>518</v>
      </c>
      <c r="D98" s="432">
        <v>1612</v>
      </c>
      <c r="E98" s="431"/>
      <c r="F98" s="431"/>
      <c r="G98" s="431"/>
      <c r="H98" s="431"/>
    </row>
    <row r="99" spans="1:8" ht="12.75">
      <c r="A99" s="10" t="s">
        <v>135</v>
      </c>
      <c r="B99" s="409" t="s">
        <v>136</v>
      </c>
      <c r="C99" s="413">
        <v>161</v>
      </c>
      <c r="D99" s="431"/>
      <c r="E99" s="431"/>
      <c r="F99" s="431"/>
      <c r="G99" s="431"/>
      <c r="H99" s="431"/>
    </row>
    <row r="100" spans="1:8" ht="12.75">
      <c r="A100" s="10" t="s">
        <v>137</v>
      </c>
      <c r="B100" s="409" t="s">
        <v>138</v>
      </c>
      <c r="C100" s="413">
        <v>246</v>
      </c>
      <c r="D100" s="432">
        <v>416</v>
      </c>
      <c r="E100" s="431"/>
      <c r="F100" s="431"/>
      <c r="G100" s="431"/>
      <c r="H100" s="431"/>
    </row>
    <row r="101" spans="1:8" ht="12.75">
      <c r="A101" s="10" t="s">
        <v>139</v>
      </c>
      <c r="B101" s="4" t="s">
        <v>140</v>
      </c>
      <c r="C101" s="240"/>
      <c r="D101" s="253">
        <v>276</v>
      </c>
      <c r="E101" s="184"/>
      <c r="F101" s="184"/>
      <c r="G101" s="184"/>
      <c r="H101" s="184"/>
    </row>
    <row r="102" spans="1:8" ht="12.75">
      <c r="A102" s="10" t="s">
        <v>141</v>
      </c>
      <c r="B102" s="4" t="s">
        <v>142</v>
      </c>
      <c r="C102" s="249">
        <v>1000</v>
      </c>
      <c r="D102" s="246">
        <f>D105+D106+D107+D108+D117</f>
        <v>1056</v>
      </c>
      <c r="E102" s="86">
        <v>0</v>
      </c>
      <c r="F102" s="30"/>
      <c r="G102" s="86">
        <v>0</v>
      </c>
      <c r="H102" s="30">
        <v>0</v>
      </c>
    </row>
    <row r="103" spans="1:8" ht="12.75" hidden="1">
      <c r="A103" s="10" t="s">
        <v>143</v>
      </c>
      <c r="B103" s="4" t="s">
        <v>144</v>
      </c>
      <c r="C103" s="86"/>
      <c r="D103" s="30"/>
      <c r="E103" s="86"/>
      <c r="F103" s="30"/>
      <c r="G103" s="86"/>
      <c r="H103" s="30"/>
    </row>
    <row r="104" spans="1:8" ht="12.75" hidden="1">
      <c r="A104" s="10" t="s">
        <v>145</v>
      </c>
      <c r="B104" s="4" t="s">
        <v>146</v>
      </c>
      <c r="C104" s="86"/>
      <c r="D104" s="30"/>
      <c r="E104" s="86"/>
      <c r="F104" s="30"/>
      <c r="G104" s="86"/>
      <c r="H104" s="30"/>
    </row>
    <row r="105" spans="1:8" ht="12.75">
      <c r="A105" s="10" t="s">
        <v>151</v>
      </c>
      <c r="B105" s="4" t="s">
        <v>152</v>
      </c>
      <c r="C105" s="86"/>
      <c r="D105" s="30">
        <v>45</v>
      </c>
      <c r="E105" s="86"/>
      <c r="F105" s="30"/>
      <c r="G105" s="86"/>
      <c r="H105" s="30"/>
    </row>
    <row r="106" spans="1:8" ht="12.75">
      <c r="A106" s="10" t="s">
        <v>153</v>
      </c>
      <c r="B106" s="4" t="s">
        <v>154</v>
      </c>
      <c r="C106" s="86"/>
      <c r="D106" s="30"/>
      <c r="E106" s="86"/>
      <c r="F106" s="30"/>
      <c r="G106" s="86"/>
      <c r="H106" s="30"/>
    </row>
    <row r="107" spans="1:8" ht="12.75">
      <c r="A107" s="10" t="s">
        <v>155</v>
      </c>
      <c r="B107" s="4" t="s">
        <v>157</v>
      </c>
      <c r="C107" s="86">
        <v>1000</v>
      </c>
      <c r="D107" s="30"/>
      <c r="E107" s="86"/>
      <c r="F107" s="30"/>
      <c r="G107" s="86"/>
      <c r="H107" s="30"/>
    </row>
    <row r="108" spans="1:8" ht="12.75">
      <c r="A108" s="10" t="s">
        <v>147</v>
      </c>
      <c r="B108" s="4" t="s">
        <v>148</v>
      </c>
      <c r="C108" s="86"/>
      <c r="D108" s="30">
        <v>620</v>
      </c>
      <c r="E108" s="86"/>
      <c r="F108" s="30"/>
      <c r="G108" s="86"/>
      <c r="H108" s="30"/>
    </row>
    <row r="109" spans="1:8" ht="12.75" hidden="1">
      <c r="A109" s="10" t="s">
        <v>149</v>
      </c>
      <c r="B109" s="4" t="s">
        <v>150</v>
      </c>
      <c r="C109" s="86"/>
      <c r="D109" s="30"/>
      <c r="E109" s="86"/>
      <c r="F109" s="30"/>
      <c r="G109" s="86"/>
      <c r="H109" s="30"/>
    </row>
    <row r="110" spans="1:8" ht="12.75" hidden="1">
      <c r="A110" s="10" t="s">
        <v>151</v>
      </c>
      <c r="B110" s="4" t="s">
        <v>152</v>
      </c>
      <c r="C110" s="86"/>
      <c r="D110" s="30"/>
      <c r="E110" s="86"/>
      <c r="F110" s="30"/>
      <c r="G110" s="86"/>
      <c r="H110" s="30"/>
    </row>
    <row r="111" spans="1:8" ht="12.75" hidden="1">
      <c r="A111" s="10" t="s">
        <v>153</v>
      </c>
      <c r="B111" s="4" t="s">
        <v>154</v>
      </c>
      <c r="C111" s="86"/>
      <c r="D111" s="30"/>
      <c r="E111" s="86"/>
      <c r="F111" s="30"/>
      <c r="G111" s="86"/>
      <c r="H111" s="30"/>
    </row>
    <row r="112" spans="1:8" ht="12.75" hidden="1">
      <c r="A112" s="10" t="s">
        <v>155</v>
      </c>
      <c r="B112" s="4" t="s">
        <v>157</v>
      </c>
      <c r="C112" s="86"/>
      <c r="D112" s="30"/>
      <c r="E112" s="86"/>
      <c r="F112" s="30"/>
      <c r="G112" s="86"/>
      <c r="H112" s="30"/>
    </row>
    <row r="113" spans="1:8" ht="12.75" hidden="1">
      <c r="A113" s="10" t="s">
        <v>159</v>
      </c>
      <c r="B113" s="4" t="s">
        <v>158</v>
      </c>
      <c r="C113" s="86"/>
      <c r="D113" s="30"/>
      <c r="E113" s="86"/>
      <c r="F113" s="30"/>
      <c r="G113" s="86"/>
      <c r="H113" s="30"/>
    </row>
    <row r="114" spans="1:8" ht="12.75" hidden="1">
      <c r="A114" s="10" t="s">
        <v>162</v>
      </c>
      <c r="B114" s="4" t="s">
        <v>163</v>
      </c>
      <c r="C114" s="86"/>
      <c r="D114" s="30"/>
      <c r="E114" s="86"/>
      <c r="F114" s="30"/>
      <c r="G114" s="86"/>
      <c r="H114" s="30"/>
    </row>
    <row r="115" spans="1:8" ht="12.75" hidden="1">
      <c r="A115" s="10" t="s">
        <v>164</v>
      </c>
      <c r="B115" s="4" t="s">
        <v>165</v>
      </c>
      <c r="C115" s="86"/>
      <c r="D115" s="30"/>
      <c r="E115" s="86"/>
      <c r="F115" s="30"/>
      <c r="G115" s="86"/>
      <c r="H115" s="30"/>
    </row>
    <row r="116" spans="1:8" ht="12.75" hidden="1">
      <c r="A116" s="10" t="s">
        <v>166</v>
      </c>
      <c r="B116" s="4" t="s">
        <v>167</v>
      </c>
      <c r="C116" s="86"/>
      <c r="D116" s="30"/>
      <c r="E116" s="86"/>
      <c r="F116" s="30"/>
      <c r="G116" s="86"/>
      <c r="H116" s="30"/>
    </row>
    <row r="117" spans="1:8" ht="13.5" thickBot="1">
      <c r="A117" s="10" t="s">
        <v>168</v>
      </c>
      <c r="B117" s="4" t="s">
        <v>169</v>
      </c>
      <c r="C117" s="86"/>
      <c r="D117" s="30">
        <v>391</v>
      </c>
      <c r="E117" s="86"/>
      <c r="F117" s="30"/>
      <c r="G117" s="86"/>
      <c r="H117" s="30"/>
    </row>
    <row r="118" spans="1:8" ht="12.75" hidden="1">
      <c r="A118" s="10" t="s">
        <v>170</v>
      </c>
      <c r="B118" s="153" t="s">
        <v>76</v>
      </c>
      <c r="C118" s="86"/>
      <c r="D118" s="30"/>
      <c r="E118" s="86"/>
      <c r="F118" s="30"/>
      <c r="G118" s="86"/>
      <c r="H118" s="30"/>
    </row>
    <row r="119" spans="1:8" ht="12.75" hidden="1">
      <c r="A119" s="10" t="s">
        <v>172</v>
      </c>
      <c r="B119" s="4" t="s">
        <v>173</v>
      </c>
      <c r="C119" s="86"/>
      <c r="D119" s="30"/>
      <c r="E119" s="86"/>
      <c r="F119" s="30"/>
      <c r="G119" s="86"/>
      <c r="H119" s="30"/>
    </row>
    <row r="120" spans="1:8" ht="12.75" hidden="1">
      <c r="A120" s="10" t="s">
        <v>205</v>
      </c>
      <c r="B120" s="153" t="s">
        <v>208</v>
      </c>
      <c r="C120" s="86"/>
      <c r="D120" s="30"/>
      <c r="E120" s="86"/>
      <c r="F120" s="30"/>
      <c r="G120" s="86"/>
      <c r="H120" s="30"/>
    </row>
    <row r="121" spans="1:8" ht="12.75" hidden="1">
      <c r="A121" s="10" t="s">
        <v>174</v>
      </c>
      <c r="B121" s="4" t="s">
        <v>175</v>
      </c>
      <c r="C121" s="86"/>
      <c r="D121" s="30"/>
      <c r="E121" s="86"/>
      <c r="F121" s="30"/>
      <c r="G121" s="86"/>
      <c r="H121" s="30"/>
    </row>
    <row r="122" spans="1:8" ht="12.75" hidden="1">
      <c r="A122" s="10" t="s">
        <v>176</v>
      </c>
      <c r="B122" s="4" t="s">
        <v>177</v>
      </c>
      <c r="C122" s="86"/>
      <c r="D122" s="30"/>
      <c r="E122" s="86"/>
      <c r="F122" s="30"/>
      <c r="G122" s="86"/>
      <c r="H122" s="30"/>
    </row>
    <row r="123" spans="1:8" ht="12.75" hidden="1">
      <c r="A123" s="10" t="s">
        <v>178</v>
      </c>
      <c r="B123" s="4" t="s">
        <v>179</v>
      </c>
      <c r="C123" s="86"/>
      <c r="D123" s="30"/>
      <c r="E123" s="86"/>
      <c r="F123" s="30"/>
      <c r="G123" s="86"/>
      <c r="H123" s="30"/>
    </row>
    <row r="124" spans="1:8" ht="12.75" hidden="1">
      <c r="A124" s="10" t="s">
        <v>180</v>
      </c>
      <c r="B124" s="4" t="s">
        <v>181</v>
      </c>
      <c r="C124" s="86"/>
      <c r="D124" s="30"/>
      <c r="E124" s="86"/>
      <c r="F124" s="30"/>
      <c r="G124" s="86"/>
      <c r="H124" s="30"/>
    </row>
    <row r="125" spans="1:8" ht="12.75" hidden="1">
      <c r="A125" s="10" t="s">
        <v>182</v>
      </c>
      <c r="B125" s="4" t="s">
        <v>183</v>
      </c>
      <c r="C125" s="86"/>
      <c r="D125" s="30"/>
      <c r="E125" s="86"/>
      <c r="F125" s="30"/>
      <c r="G125" s="86"/>
      <c r="H125" s="30"/>
    </row>
    <row r="126" spans="1:8" ht="12.75" hidden="1">
      <c r="A126" s="10" t="s">
        <v>184</v>
      </c>
      <c r="B126" s="4" t="s">
        <v>185</v>
      </c>
      <c r="C126" s="86"/>
      <c r="D126" s="30"/>
      <c r="E126" s="86"/>
      <c r="F126" s="30"/>
      <c r="G126" s="86"/>
      <c r="H126" s="30"/>
    </row>
    <row r="127" spans="1:8" ht="12.75" hidden="1">
      <c r="A127" s="10" t="s">
        <v>186</v>
      </c>
      <c r="B127" s="4" t="s">
        <v>187</v>
      </c>
      <c r="C127" s="86"/>
      <c r="D127" s="30"/>
      <c r="E127" s="86"/>
      <c r="F127" s="30">
        <v>71736</v>
      </c>
      <c r="G127" s="86"/>
      <c r="H127" s="30"/>
    </row>
    <row r="128" spans="1:8" ht="12.75" hidden="1">
      <c r="A128" s="10" t="s">
        <v>188</v>
      </c>
      <c r="B128" s="4" t="s">
        <v>189</v>
      </c>
      <c r="C128" s="86"/>
      <c r="D128" s="30"/>
      <c r="E128" s="86"/>
      <c r="F128" s="30"/>
      <c r="G128" s="86"/>
      <c r="H128" s="30"/>
    </row>
    <row r="129" spans="1:8" ht="12.75" hidden="1">
      <c r="A129" s="10" t="s">
        <v>190</v>
      </c>
      <c r="B129" s="4" t="s">
        <v>191</v>
      </c>
      <c r="C129" s="86"/>
      <c r="D129" s="30"/>
      <c r="E129" s="86"/>
      <c r="F129" s="30"/>
      <c r="G129" s="86"/>
      <c r="H129" s="30"/>
    </row>
    <row r="130" spans="1:8" ht="12.75" hidden="1">
      <c r="A130" s="10" t="s">
        <v>192</v>
      </c>
      <c r="B130" s="4" t="s">
        <v>193</v>
      </c>
      <c r="C130" s="86"/>
      <c r="D130" s="30"/>
      <c r="E130" s="86"/>
      <c r="F130" s="30"/>
      <c r="G130" s="86"/>
      <c r="H130" s="30"/>
    </row>
    <row r="131" spans="1:8" ht="13.5" hidden="1" thickBot="1">
      <c r="A131" s="11" t="s">
        <v>194</v>
      </c>
      <c r="B131" s="12" t="s">
        <v>195</v>
      </c>
      <c r="C131" s="113"/>
      <c r="D131" s="114"/>
      <c r="E131" s="113"/>
      <c r="F131" s="114"/>
      <c r="G131" s="113"/>
      <c r="H131" s="114"/>
    </row>
    <row r="132" spans="1:8" ht="14.25" thickBot="1" thickTop="1">
      <c r="A132" s="15" t="s">
        <v>196</v>
      </c>
      <c r="B132" s="16" t="s">
        <v>197</v>
      </c>
      <c r="C132" s="107">
        <v>6980</v>
      </c>
      <c r="D132" s="163">
        <f>D102+D97+D94</f>
        <v>14880</v>
      </c>
      <c r="E132" s="107">
        <v>0</v>
      </c>
      <c r="F132" s="163"/>
      <c r="G132" s="107">
        <v>0</v>
      </c>
      <c r="H132" s="163">
        <v>0</v>
      </c>
    </row>
    <row r="133" ht="13.5" thickTop="1"/>
    <row r="135" spans="7:8" ht="12.75">
      <c r="G135" s="452" t="s">
        <v>361</v>
      </c>
      <c r="H135" s="452"/>
    </row>
    <row r="136" spans="2:8" s="23" customFormat="1" ht="12.75">
      <c r="B136" s="474" t="s">
        <v>267</v>
      </c>
      <c r="C136" s="474"/>
      <c r="D136" s="474"/>
      <c r="E136" s="474"/>
      <c r="F136" s="474"/>
      <c r="G136" s="474"/>
      <c r="H136" s="161"/>
    </row>
    <row r="137" ht="13.5" thickBot="1"/>
    <row r="138" spans="1:8" ht="13.5" customHeight="1" thickTop="1">
      <c r="A138" s="471" t="s">
        <v>20</v>
      </c>
      <c r="B138" s="471" t="s">
        <v>21</v>
      </c>
      <c r="C138" s="468" t="s">
        <v>22</v>
      </c>
      <c r="D138" s="469"/>
      <c r="E138" s="468" t="s">
        <v>23</v>
      </c>
      <c r="F138" s="469"/>
      <c r="G138" s="468" t="s">
        <v>23</v>
      </c>
      <c r="H138" s="469"/>
    </row>
    <row r="139" spans="1:8" ht="12.75">
      <c r="A139" s="472"/>
      <c r="B139" s="472"/>
      <c r="C139" s="157" t="s">
        <v>226</v>
      </c>
      <c r="D139" s="49" t="s">
        <v>226</v>
      </c>
      <c r="E139" s="157" t="s">
        <v>226</v>
      </c>
      <c r="F139" s="49" t="s">
        <v>226</v>
      </c>
      <c r="G139" s="157" t="s">
        <v>337</v>
      </c>
      <c r="H139" s="49" t="s">
        <v>348</v>
      </c>
    </row>
    <row r="140" spans="1:8" ht="13.5" thickBot="1">
      <c r="A140" s="473"/>
      <c r="B140" s="473"/>
      <c r="C140" s="159" t="s">
        <v>292</v>
      </c>
      <c r="D140" s="158" t="s">
        <v>1</v>
      </c>
      <c r="E140" s="159" t="s">
        <v>1</v>
      </c>
      <c r="F140" s="158" t="s">
        <v>363</v>
      </c>
      <c r="G140" s="159" t="s">
        <v>351</v>
      </c>
      <c r="H140" s="158" t="s">
        <v>351</v>
      </c>
    </row>
    <row r="141" spans="1:8" ht="13.5" hidden="1" thickTop="1">
      <c r="A141" s="7" t="s">
        <v>126</v>
      </c>
      <c r="B141" s="3" t="s">
        <v>128</v>
      </c>
      <c r="C141" s="106"/>
      <c r="D141" s="111"/>
      <c r="E141" s="106"/>
      <c r="F141" s="111"/>
      <c r="G141" s="106"/>
      <c r="H141" s="111"/>
    </row>
    <row r="142" spans="1:8" ht="12.75" hidden="1">
      <c r="A142" s="10" t="s">
        <v>129</v>
      </c>
      <c r="B142" s="4" t="s">
        <v>130</v>
      </c>
      <c r="C142" s="86"/>
      <c r="D142" s="30"/>
      <c r="E142" s="86"/>
      <c r="F142" s="30"/>
      <c r="G142" s="86"/>
      <c r="H142" s="30"/>
    </row>
    <row r="143" spans="1:8" ht="12.75" hidden="1">
      <c r="A143" s="10" t="s">
        <v>131</v>
      </c>
      <c r="B143" s="4" t="s">
        <v>132</v>
      </c>
      <c r="C143" s="86">
        <v>0</v>
      </c>
      <c r="D143" s="30"/>
      <c r="E143" s="86">
        <v>0</v>
      </c>
      <c r="F143" s="30"/>
      <c r="G143" s="86">
        <v>0</v>
      </c>
      <c r="H143" s="30">
        <v>0</v>
      </c>
    </row>
    <row r="144" spans="1:8" ht="12.75" hidden="1">
      <c r="A144" s="10" t="s">
        <v>133</v>
      </c>
      <c r="B144" s="4" t="s">
        <v>134</v>
      </c>
      <c r="C144" s="86"/>
      <c r="D144" s="30"/>
      <c r="E144" s="86"/>
      <c r="F144" s="30"/>
      <c r="G144" s="86"/>
      <c r="H144" s="30"/>
    </row>
    <row r="145" spans="1:8" ht="12.75" hidden="1">
      <c r="A145" s="10" t="s">
        <v>135</v>
      </c>
      <c r="B145" s="4" t="s">
        <v>136</v>
      </c>
      <c r="C145" s="86"/>
      <c r="D145" s="30"/>
      <c r="E145" s="86"/>
      <c r="F145" s="30"/>
      <c r="G145" s="86"/>
      <c r="H145" s="30"/>
    </row>
    <row r="146" spans="1:8" ht="12.75" hidden="1">
      <c r="A146" s="10" t="s">
        <v>137</v>
      </c>
      <c r="B146" s="4" t="s">
        <v>138</v>
      </c>
      <c r="C146" s="86"/>
      <c r="D146" s="30"/>
      <c r="E146" s="86"/>
      <c r="F146" s="30"/>
      <c r="G146" s="86"/>
      <c r="H146" s="30"/>
    </row>
    <row r="147" spans="1:8" ht="12.75" hidden="1">
      <c r="A147" s="10" t="s">
        <v>139</v>
      </c>
      <c r="B147" s="4" t="s">
        <v>140</v>
      </c>
      <c r="C147" s="86"/>
      <c r="D147" s="30"/>
      <c r="E147" s="86"/>
      <c r="F147" s="30"/>
      <c r="G147" s="86"/>
      <c r="H147" s="30"/>
    </row>
    <row r="148" spans="1:8" ht="12.75" hidden="1">
      <c r="A148" s="10" t="s">
        <v>141</v>
      </c>
      <c r="B148" s="4" t="s">
        <v>142</v>
      </c>
      <c r="C148" s="86">
        <v>0</v>
      </c>
      <c r="D148" s="30"/>
      <c r="E148" s="86">
        <v>0</v>
      </c>
      <c r="F148" s="30"/>
      <c r="G148" s="86">
        <v>0</v>
      </c>
      <c r="H148" s="30">
        <v>0</v>
      </c>
    </row>
    <row r="149" spans="1:8" ht="12.75" hidden="1">
      <c r="A149" s="10" t="s">
        <v>143</v>
      </c>
      <c r="B149" s="4" t="s">
        <v>144</v>
      </c>
      <c r="C149" s="86"/>
      <c r="D149" s="30"/>
      <c r="E149" s="86"/>
      <c r="F149" s="30"/>
      <c r="G149" s="86"/>
      <c r="H149" s="30"/>
    </row>
    <row r="150" spans="1:8" ht="12.75" hidden="1">
      <c r="A150" s="10" t="s">
        <v>145</v>
      </c>
      <c r="B150" s="4" t="s">
        <v>146</v>
      </c>
      <c r="C150" s="86"/>
      <c r="D150" s="30"/>
      <c r="E150" s="86"/>
      <c r="F150" s="30"/>
      <c r="G150" s="86"/>
      <c r="H150" s="30"/>
    </row>
    <row r="151" spans="1:8" ht="12.75" hidden="1">
      <c r="A151" s="10" t="s">
        <v>147</v>
      </c>
      <c r="B151" s="4" t="s">
        <v>148</v>
      </c>
      <c r="C151" s="86"/>
      <c r="D151" s="30"/>
      <c r="E151" s="86"/>
      <c r="F151" s="30"/>
      <c r="G151" s="86"/>
      <c r="H151" s="30"/>
    </row>
    <row r="152" spans="1:8" ht="12.75" customHeight="1" hidden="1">
      <c r="A152" s="10" t="s">
        <v>149</v>
      </c>
      <c r="B152" s="4" t="s">
        <v>150</v>
      </c>
      <c r="C152" s="86"/>
      <c r="D152" s="30"/>
      <c r="E152" s="86"/>
      <c r="F152" s="30"/>
      <c r="G152" s="86"/>
      <c r="H152" s="30"/>
    </row>
    <row r="153" spans="1:8" ht="12.75" customHeight="1" hidden="1">
      <c r="A153" s="10" t="s">
        <v>151</v>
      </c>
      <c r="B153" s="4" t="s">
        <v>152</v>
      </c>
      <c r="C153" s="86"/>
      <c r="D153" s="30"/>
      <c r="E153" s="86"/>
      <c r="F153" s="30"/>
      <c r="G153" s="86"/>
      <c r="H153" s="30"/>
    </row>
    <row r="154" spans="1:8" ht="12.75" hidden="1">
      <c r="A154" s="10" t="s">
        <v>153</v>
      </c>
      <c r="B154" s="4" t="s">
        <v>154</v>
      </c>
      <c r="C154" s="86"/>
      <c r="D154" s="30"/>
      <c r="E154" s="86"/>
      <c r="F154" s="30"/>
      <c r="G154" s="86"/>
      <c r="H154" s="30"/>
    </row>
    <row r="155" spans="1:8" ht="12.75" hidden="1">
      <c r="A155" s="10" t="s">
        <v>155</v>
      </c>
      <c r="B155" s="4" t="s">
        <v>157</v>
      </c>
      <c r="C155" s="86"/>
      <c r="D155" s="30"/>
      <c r="E155" s="86"/>
      <c r="F155" s="30"/>
      <c r="G155" s="86"/>
      <c r="H155" s="30"/>
    </row>
    <row r="156" spans="1:8" ht="12.75" hidden="1">
      <c r="A156" s="10" t="s">
        <v>159</v>
      </c>
      <c r="B156" s="4" t="s">
        <v>158</v>
      </c>
      <c r="C156" s="86"/>
      <c r="D156" s="30"/>
      <c r="E156" s="86"/>
      <c r="F156" s="30"/>
      <c r="G156" s="86"/>
      <c r="H156" s="30"/>
    </row>
    <row r="157" spans="1:8" ht="12.75" hidden="1">
      <c r="A157" s="10" t="s">
        <v>162</v>
      </c>
      <c r="B157" s="4" t="s">
        <v>163</v>
      </c>
      <c r="C157" s="86"/>
      <c r="D157" s="30"/>
      <c r="E157" s="86"/>
      <c r="F157" s="30"/>
      <c r="G157" s="86"/>
      <c r="H157" s="30"/>
    </row>
    <row r="158" spans="1:8" ht="12.75" hidden="1">
      <c r="A158" s="10" t="s">
        <v>164</v>
      </c>
      <c r="B158" s="4" t="s">
        <v>165</v>
      </c>
      <c r="C158" s="86"/>
      <c r="D158" s="30"/>
      <c r="E158" s="86"/>
      <c r="F158" s="30"/>
      <c r="G158" s="86"/>
      <c r="H158" s="30"/>
    </row>
    <row r="159" spans="1:8" ht="12.75" hidden="1">
      <c r="A159" s="10" t="s">
        <v>166</v>
      </c>
      <c r="B159" s="4" t="s">
        <v>167</v>
      </c>
      <c r="C159" s="86"/>
      <c r="D159" s="30"/>
      <c r="E159" s="86"/>
      <c r="F159" s="30"/>
      <c r="G159" s="86"/>
      <c r="H159" s="30"/>
    </row>
    <row r="160" spans="1:8" ht="12.75" hidden="1">
      <c r="A160" s="10" t="s">
        <v>168</v>
      </c>
      <c r="B160" s="4" t="s">
        <v>169</v>
      </c>
      <c r="C160" s="86"/>
      <c r="D160" s="30"/>
      <c r="E160" s="86"/>
      <c r="F160" s="30"/>
      <c r="G160" s="86"/>
      <c r="H160" s="30"/>
    </row>
    <row r="161" spans="1:8" ht="12.75" hidden="1">
      <c r="A161" s="10" t="s">
        <v>170</v>
      </c>
      <c r="B161" s="153" t="s">
        <v>76</v>
      </c>
      <c r="C161" s="86"/>
      <c r="D161" s="30"/>
      <c r="E161" s="86"/>
      <c r="F161" s="30"/>
      <c r="G161" s="86"/>
      <c r="H161" s="30"/>
    </row>
    <row r="162" spans="1:8" ht="12.75" hidden="1">
      <c r="A162" s="10" t="s">
        <v>172</v>
      </c>
      <c r="B162" s="4" t="s">
        <v>173</v>
      </c>
      <c r="C162" s="86"/>
      <c r="D162" s="30"/>
      <c r="E162" s="86"/>
      <c r="F162" s="30"/>
      <c r="G162" s="86"/>
      <c r="H162" s="30"/>
    </row>
    <row r="163" spans="1:8" ht="12.75" hidden="1">
      <c r="A163" s="10" t="s">
        <v>205</v>
      </c>
      <c r="B163" s="153" t="s">
        <v>208</v>
      </c>
      <c r="C163" s="86"/>
      <c r="D163" s="30"/>
      <c r="E163" s="86"/>
      <c r="F163" s="30"/>
      <c r="G163" s="86"/>
      <c r="H163" s="30"/>
    </row>
    <row r="164" spans="1:8" ht="12.75" hidden="1">
      <c r="A164" s="10" t="s">
        <v>174</v>
      </c>
      <c r="B164" s="4" t="s">
        <v>175</v>
      </c>
      <c r="C164" s="86"/>
      <c r="D164" s="30"/>
      <c r="E164" s="86"/>
      <c r="F164" s="30"/>
      <c r="G164" s="86"/>
      <c r="H164" s="30"/>
    </row>
    <row r="165" spans="1:8" ht="12.75" hidden="1">
      <c r="A165" s="10" t="s">
        <v>176</v>
      </c>
      <c r="B165" s="4" t="s">
        <v>177</v>
      </c>
      <c r="C165" s="86"/>
      <c r="D165" s="30"/>
      <c r="E165" s="86"/>
      <c r="F165" s="30"/>
      <c r="G165" s="86"/>
      <c r="H165" s="30"/>
    </row>
    <row r="166" spans="1:8" ht="12.75" hidden="1">
      <c r="A166" s="10" t="s">
        <v>178</v>
      </c>
      <c r="B166" s="4" t="s">
        <v>179</v>
      </c>
      <c r="C166" s="86"/>
      <c r="D166" s="30"/>
      <c r="E166" s="86"/>
      <c r="F166" s="30"/>
      <c r="G166" s="86"/>
      <c r="H166" s="30"/>
    </row>
    <row r="167" spans="1:8" ht="12.75" hidden="1">
      <c r="A167" s="10" t="s">
        <v>180</v>
      </c>
      <c r="B167" s="4" t="s">
        <v>181</v>
      </c>
      <c r="C167" s="86"/>
      <c r="D167" s="30"/>
      <c r="E167" s="86"/>
      <c r="F167" s="30"/>
      <c r="G167" s="86"/>
      <c r="H167" s="30"/>
    </row>
    <row r="168" spans="1:8" ht="12.75" hidden="1">
      <c r="A168" s="10" t="s">
        <v>182</v>
      </c>
      <c r="B168" s="4" t="s">
        <v>183</v>
      </c>
      <c r="C168" s="86"/>
      <c r="D168" s="30"/>
      <c r="E168" s="86"/>
      <c r="F168" s="30"/>
      <c r="G168" s="86"/>
      <c r="H168" s="30"/>
    </row>
    <row r="169" spans="1:8" ht="12.75" hidden="1">
      <c r="A169" s="10" t="s">
        <v>184</v>
      </c>
      <c r="B169" s="4" t="s">
        <v>185</v>
      </c>
      <c r="C169" s="86"/>
      <c r="D169" s="30"/>
      <c r="E169" s="86"/>
      <c r="F169" s="30"/>
      <c r="G169" s="86"/>
      <c r="H169" s="30"/>
    </row>
    <row r="170" spans="1:8" ht="12.75" hidden="1">
      <c r="A170" s="10" t="s">
        <v>186</v>
      </c>
      <c r="B170" s="4" t="s">
        <v>187</v>
      </c>
      <c r="C170" s="86"/>
      <c r="D170" s="30"/>
      <c r="E170" s="86"/>
      <c r="F170" s="30"/>
      <c r="G170" s="86"/>
      <c r="H170" s="30">
        <v>15000</v>
      </c>
    </row>
    <row r="171" spans="1:8" ht="12.75" hidden="1">
      <c r="A171" s="10" t="s">
        <v>188</v>
      </c>
      <c r="B171" s="4" t="s">
        <v>189</v>
      </c>
      <c r="C171" s="86"/>
      <c r="D171" s="30"/>
      <c r="E171" s="86"/>
      <c r="F171" s="30"/>
      <c r="G171" s="86"/>
      <c r="H171" s="30"/>
    </row>
    <row r="172" spans="1:8" ht="12.75" hidden="1">
      <c r="A172" s="10" t="s">
        <v>190</v>
      </c>
      <c r="B172" s="4" t="s">
        <v>191</v>
      </c>
      <c r="C172" s="86"/>
      <c r="D172" s="30"/>
      <c r="E172" s="86"/>
      <c r="F172" s="30"/>
      <c r="G172" s="86"/>
      <c r="H172" s="30">
        <v>21000</v>
      </c>
    </row>
    <row r="173" spans="1:8" ht="13.5" thickTop="1">
      <c r="A173" s="10" t="s">
        <v>178</v>
      </c>
      <c r="B173" s="25" t="s">
        <v>179</v>
      </c>
      <c r="C173" s="86"/>
      <c r="D173" s="30"/>
      <c r="E173" s="86"/>
      <c r="F173" s="30">
        <v>40000</v>
      </c>
      <c r="G173" s="86"/>
      <c r="H173" s="30"/>
    </row>
    <row r="174" spans="1:8" ht="13.5" thickBot="1">
      <c r="A174" s="10" t="s">
        <v>192</v>
      </c>
      <c r="B174" s="4" t="s">
        <v>193</v>
      </c>
      <c r="C174" s="86"/>
      <c r="D174" s="30"/>
      <c r="E174" s="86"/>
      <c r="F174" s="30"/>
      <c r="G174" s="86"/>
      <c r="H174" s="30"/>
    </row>
    <row r="175" spans="1:8" ht="13.5" hidden="1" thickBot="1">
      <c r="A175" s="11" t="s">
        <v>194</v>
      </c>
      <c r="B175" s="12" t="s">
        <v>195</v>
      </c>
      <c r="C175" s="113"/>
      <c r="D175" s="114"/>
      <c r="E175" s="113"/>
      <c r="F175" s="114"/>
      <c r="G175" s="113"/>
      <c r="H175" s="114"/>
    </row>
    <row r="176" spans="1:11" ht="14.25" thickBot="1" thickTop="1">
      <c r="A176" s="15" t="s">
        <v>196</v>
      </c>
      <c r="B176" s="16" t="s">
        <v>197</v>
      </c>
      <c r="C176" s="107">
        <v>0</v>
      </c>
      <c r="D176" s="163"/>
      <c r="E176" s="107"/>
      <c r="F176" s="163">
        <v>40000</v>
      </c>
      <c r="G176" s="107"/>
      <c r="H176" s="163"/>
      <c r="K176" s="1">
        <v>10000</v>
      </c>
    </row>
    <row r="177" ht="13.5" thickTop="1"/>
    <row r="178" ht="14.25" customHeight="1"/>
    <row r="179" spans="7:8" ht="12.75">
      <c r="G179" s="452" t="s">
        <v>362</v>
      </c>
      <c r="H179" s="452"/>
    </row>
    <row r="180" spans="2:8" ht="12.75">
      <c r="B180" s="481" t="s">
        <v>211</v>
      </c>
      <c r="C180" s="481"/>
      <c r="D180" s="481"/>
      <c r="E180" s="481"/>
      <c r="F180" s="481"/>
      <c r="G180" s="481"/>
      <c r="H180" s="174"/>
    </row>
    <row r="181" ht="13.5" thickBot="1"/>
    <row r="182" spans="1:8" ht="13.5" customHeight="1" thickTop="1">
      <c r="A182" s="471" t="s">
        <v>20</v>
      </c>
      <c r="B182" s="471" t="s">
        <v>21</v>
      </c>
      <c r="C182" s="468" t="s">
        <v>22</v>
      </c>
      <c r="D182" s="469"/>
      <c r="E182" s="468" t="s">
        <v>23</v>
      </c>
      <c r="F182" s="469"/>
      <c r="G182" s="468" t="s">
        <v>12</v>
      </c>
      <c r="H182" s="469"/>
    </row>
    <row r="183" spans="1:8" ht="12.75">
      <c r="A183" s="472"/>
      <c r="B183" s="472"/>
      <c r="C183" s="157" t="s">
        <v>226</v>
      </c>
      <c r="D183" s="49" t="s">
        <v>226</v>
      </c>
      <c r="E183" s="157" t="s">
        <v>226</v>
      </c>
      <c r="F183" s="49" t="s">
        <v>226</v>
      </c>
      <c r="G183" s="157" t="s">
        <v>226</v>
      </c>
      <c r="H183" s="49" t="s">
        <v>226</v>
      </c>
    </row>
    <row r="184" spans="1:8" ht="13.5" thickBot="1">
      <c r="A184" s="473"/>
      <c r="B184" s="473"/>
      <c r="C184" s="159" t="s">
        <v>1</v>
      </c>
      <c r="D184" s="158" t="s">
        <v>363</v>
      </c>
      <c r="E184" s="159" t="s">
        <v>1</v>
      </c>
      <c r="F184" s="158" t="s">
        <v>363</v>
      </c>
      <c r="G184" s="159" t="s">
        <v>292</v>
      </c>
      <c r="H184" s="158" t="s">
        <v>1</v>
      </c>
    </row>
    <row r="185" spans="1:8" ht="13.5" thickTop="1">
      <c r="A185" s="7" t="s">
        <v>126</v>
      </c>
      <c r="B185" s="3" t="s">
        <v>128</v>
      </c>
      <c r="C185" s="106"/>
      <c r="D185" s="247">
        <f>D7+D50+D94</f>
        <v>82088</v>
      </c>
      <c r="E185" s="106">
        <v>0</v>
      </c>
      <c r="F185" s="111">
        <v>0</v>
      </c>
      <c r="G185" s="106">
        <v>0</v>
      </c>
      <c r="H185" s="111">
        <v>0</v>
      </c>
    </row>
    <row r="186" spans="1:8" ht="12.75">
      <c r="A186" s="10" t="s">
        <v>129</v>
      </c>
      <c r="B186" s="4" t="s">
        <v>130</v>
      </c>
      <c r="C186" s="249">
        <v>5055</v>
      </c>
      <c r="D186" s="246"/>
      <c r="E186" s="86">
        <v>0</v>
      </c>
      <c r="F186" s="30">
        <v>0</v>
      </c>
      <c r="G186" s="86">
        <v>0</v>
      </c>
      <c r="H186" s="30">
        <v>0</v>
      </c>
    </row>
    <row r="187" spans="1:8" ht="12.75">
      <c r="A187" s="10" t="s">
        <v>131</v>
      </c>
      <c r="B187" s="4" t="s">
        <v>132</v>
      </c>
      <c r="C187" s="249">
        <v>925</v>
      </c>
      <c r="D187" s="246">
        <f>D10+D53+D97</f>
        <v>16352</v>
      </c>
      <c r="E187" s="86">
        <v>0</v>
      </c>
      <c r="F187" s="30">
        <v>0</v>
      </c>
      <c r="G187" s="86">
        <v>0</v>
      </c>
      <c r="H187" s="30">
        <v>0</v>
      </c>
    </row>
    <row r="188" spans="1:8" ht="12.75">
      <c r="A188" s="10" t="s">
        <v>133</v>
      </c>
      <c r="B188" s="4" t="s">
        <v>134</v>
      </c>
      <c r="C188" s="86">
        <v>518</v>
      </c>
      <c r="D188" s="30">
        <f>D11+D54+D98</f>
        <v>11905</v>
      </c>
      <c r="E188" s="86">
        <v>0</v>
      </c>
      <c r="F188" s="30">
        <v>0</v>
      </c>
      <c r="G188" s="86">
        <v>0</v>
      </c>
      <c r="H188" s="30"/>
    </row>
    <row r="189" spans="1:8" ht="12.75">
      <c r="A189" s="10" t="s">
        <v>135</v>
      </c>
      <c r="B189" s="4" t="s">
        <v>136</v>
      </c>
      <c r="C189" s="86">
        <v>161</v>
      </c>
      <c r="D189" s="30"/>
      <c r="E189" s="86">
        <v>0</v>
      </c>
      <c r="F189" s="30">
        <v>0</v>
      </c>
      <c r="G189" s="86">
        <v>0</v>
      </c>
      <c r="H189" s="30"/>
    </row>
    <row r="190" spans="1:8" ht="12.75">
      <c r="A190" s="10" t="s">
        <v>137</v>
      </c>
      <c r="B190" s="4" t="s">
        <v>138</v>
      </c>
      <c r="C190" s="86">
        <v>246</v>
      </c>
      <c r="D190" s="30">
        <f>D12+D56+D100</f>
        <v>2684</v>
      </c>
      <c r="E190" s="86">
        <v>0</v>
      </c>
      <c r="F190" s="30">
        <v>0</v>
      </c>
      <c r="G190" s="86">
        <v>0</v>
      </c>
      <c r="H190" s="30">
        <v>0</v>
      </c>
    </row>
    <row r="191" spans="1:8" ht="12.75">
      <c r="A191" s="10" t="s">
        <v>139</v>
      </c>
      <c r="B191" s="4" t="s">
        <v>140</v>
      </c>
      <c r="C191" s="86"/>
      <c r="D191" s="30">
        <f>D13+D57+D101</f>
        <v>1763</v>
      </c>
      <c r="E191" s="86">
        <v>0</v>
      </c>
      <c r="F191" s="30">
        <v>0</v>
      </c>
      <c r="G191" s="86">
        <v>0</v>
      </c>
      <c r="H191" s="30">
        <v>0</v>
      </c>
    </row>
    <row r="192" spans="1:8" ht="12.75">
      <c r="A192" s="10" t="s">
        <v>141</v>
      </c>
      <c r="B192" s="4" t="s">
        <v>142</v>
      </c>
      <c r="C192" s="86"/>
      <c r="D192" s="246">
        <f>D58+D102</f>
        <v>4498</v>
      </c>
      <c r="E192" s="246">
        <v>15721</v>
      </c>
      <c r="F192" s="246">
        <f>F14</f>
        <v>15411</v>
      </c>
      <c r="G192" s="86">
        <v>0</v>
      </c>
      <c r="H192" s="30">
        <v>0</v>
      </c>
    </row>
    <row r="193" spans="1:8" ht="12.75">
      <c r="A193" s="10" t="s">
        <v>143</v>
      </c>
      <c r="B193" s="4" t="s">
        <v>144</v>
      </c>
      <c r="C193" s="86"/>
      <c r="D193" s="30"/>
      <c r="E193" s="30">
        <v>9000</v>
      </c>
      <c r="F193" s="30">
        <f>F15</f>
        <v>9000</v>
      </c>
      <c r="G193" s="86">
        <v>0</v>
      </c>
      <c r="H193" s="30">
        <v>0</v>
      </c>
    </row>
    <row r="194" spans="1:8" ht="12.75">
      <c r="A194" s="10" t="s">
        <v>145</v>
      </c>
      <c r="B194" s="4" t="s">
        <v>146</v>
      </c>
      <c r="C194" s="86"/>
      <c r="D194" s="30">
        <f>D60</f>
        <v>1000</v>
      </c>
      <c r="E194" s="30"/>
      <c r="F194" s="30"/>
      <c r="G194" s="86">
        <v>0</v>
      </c>
      <c r="H194" s="30">
        <v>0</v>
      </c>
    </row>
    <row r="195" spans="1:8" ht="12.75">
      <c r="A195" s="10" t="s">
        <v>147</v>
      </c>
      <c r="B195" s="4" t="s">
        <v>148</v>
      </c>
      <c r="C195" s="86"/>
      <c r="D195" s="30">
        <f>D108</f>
        <v>620</v>
      </c>
      <c r="E195" s="30">
        <v>310</v>
      </c>
      <c r="F195" s="30"/>
      <c r="G195" s="86">
        <v>0</v>
      </c>
      <c r="H195" s="30">
        <v>0</v>
      </c>
    </row>
    <row r="196" spans="1:8" ht="12.75">
      <c r="A196" s="10" t="s">
        <v>149</v>
      </c>
      <c r="B196" s="4" t="s">
        <v>150</v>
      </c>
      <c r="C196" s="86"/>
      <c r="D196" s="30"/>
      <c r="E196" s="30"/>
      <c r="F196" s="30"/>
      <c r="G196" s="86">
        <v>0</v>
      </c>
      <c r="H196" s="30">
        <v>0</v>
      </c>
    </row>
    <row r="197" spans="1:8" ht="12.75">
      <c r="A197" s="10" t="s">
        <v>151</v>
      </c>
      <c r="B197" s="4" t="s">
        <v>152</v>
      </c>
      <c r="C197" s="86"/>
      <c r="D197" s="30">
        <f>D105</f>
        <v>45</v>
      </c>
      <c r="E197" s="30">
        <v>1210</v>
      </c>
      <c r="F197" s="30">
        <f>F19</f>
        <v>1210</v>
      </c>
      <c r="G197" s="86">
        <v>0</v>
      </c>
      <c r="H197" s="30">
        <v>0</v>
      </c>
    </row>
    <row r="198" spans="1:8" ht="12.75">
      <c r="A198" s="10" t="s">
        <v>153</v>
      </c>
      <c r="B198" s="4" t="s">
        <v>154</v>
      </c>
      <c r="C198" s="86"/>
      <c r="D198" s="30"/>
      <c r="E198" s="30">
        <v>5000</v>
      </c>
      <c r="F198" s="30">
        <v>35000</v>
      </c>
      <c r="G198" s="86">
        <v>0</v>
      </c>
      <c r="H198" s="30">
        <v>0</v>
      </c>
    </row>
    <row r="199" spans="1:8" ht="12.75">
      <c r="A199" s="10" t="s">
        <v>155</v>
      </c>
      <c r="B199" s="4" t="s">
        <v>157</v>
      </c>
      <c r="C199" s="86"/>
      <c r="D199" s="30"/>
      <c r="E199" s="30"/>
      <c r="F199" s="246">
        <v>109731</v>
      </c>
      <c r="G199" s="86">
        <v>0</v>
      </c>
      <c r="H199" s="30">
        <v>0</v>
      </c>
    </row>
    <row r="200" spans="1:8" ht="12.75">
      <c r="A200" s="10" t="s">
        <v>159</v>
      </c>
      <c r="B200" s="4" t="s">
        <v>158</v>
      </c>
      <c r="C200" s="86"/>
      <c r="D200" s="30"/>
      <c r="E200" s="30"/>
      <c r="F200" s="30"/>
      <c r="G200" s="86">
        <v>0</v>
      </c>
      <c r="H200" s="30">
        <v>0</v>
      </c>
    </row>
    <row r="201" spans="1:8" ht="12.75">
      <c r="A201" s="10" t="s">
        <v>162</v>
      </c>
      <c r="B201" s="4" t="s">
        <v>163</v>
      </c>
      <c r="C201" s="86"/>
      <c r="D201" s="30"/>
      <c r="E201" s="30"/>
      <c r="F201" s="30"/>
      <c r="G201" s="86">
        <v>0</v>
      </c>
      <c r="H201" s="30">
        <v>0</v>
      </c>
    </row>
    <row r="202" spans="1:8" ht="12.75">
      <c r="A202" s="10" t="s">
        <v>164</v>
      </c>
      <c r="B202" s="4" t="s">
        <v>165</v>
      </c>
      <c r="C202" s="86"/>
      <c r="D202" s="30"/>
      <c r="E202" s="30"/>
      <c r="F202" s="30">
        <f>F198+F175+F170+F168+F199</f>
        <v>144731</v>
      </c>
      <c r="G202" s="86">
        <v>0</v>
      </c>
      <c r="H202" s="30">
        <v>0</v>
      </c>
    </row>
    <row r="203" spans="1:8" ht="12.75">
      <c r="A203" s="10" t="s">
        <v>166</v>
      </c>
      <c r="B203" s="4" t="s">
        <v>167</v>
      </c>
      <c r="C203" s="86"/>
      <c r="D203" s="30"/>
      <c r="E203" s="30"/>
      <c r="F203" s="30">
        <f>F25</f>
        <v>201</v>
      </c>
      <c r="G203" s="86">
        <v>0</v>
      </c>
      <c r="H203" s="30">
        <v>0</v>
      </c>
    </row>
    <row r="204" spans="1:8" ht="12.75">
      <c r="A204" s="10" t="s">
        <v>168</v>
      </c>
      <c r="B204" s="4" t="s">
        <v>169</v>
      </c>
      <c r="C204" s="86"/>
      <c r="D204" s="30">
        <f>D70+D117</f>
        <v>2833</v>
      </c>
      <c r="E204" s="30">
        <v>201</v>
      </c>
      <c r="F204" s="30"/>
      <c r="G204" s="86">
        <v>0</v>
      </c>
      <c r="H204" s="30">
        <v>0</v>
      </c>
    </row>
    <row r="205" spans="1:8" ht="12.75" hidden="1">
      <c r="A205" s="10" t="s">
        <v>170</v>
      </c>
      <c r="B205" s="153" t="s">
        <v>76</v>
      </c>
      <c r="C205" s="86"/>
      <c r="D205" s="30"/>
      <c r="E205" s="86"/>
      <c r="F205" s="30"/>
      <c r="G205" s="86">
        <v>0</v>
      </c>
      <c r="H205" s="30">
        <v>0</v>
      </c>
    </row>
    <row r="206" spans="1:8" ht="12.75" hidden="1">
      <c r="A206" s="10" t="s">
        <v>172</v>
      </c>
      <c r="B206" s="4" t="s">
        <v>173</v>
      </c>
      <c r="C206" s="86"/>
      <c r="D206" s="30"/>
      <c r="E206" s="86"/>
      <c r="F206" s="30"/>
      <c r="G206" s="86">
        <v>0</v>
      </c>
      <c r="H206" s="30">
        <v>0</v>
      </c>
    </row>
    <row r="207" spans="1:8" ht="12.75">
      <c r="A207" s="10" t="s">
        <v>205</v>
      </c>
      <c r="B207" s="153" t="s">
        <v>208</v>
      </c>
      <c r="C207" s="86"/>
      <c r="D207" s="30"/>
      <c r="E207" s="86"/>
      <c r="F207" s="30"/>
      <c r="G207" s="86">
        <v>0</v>
      </c>
      <c r="H207" s="30">
        <v>0</v>
      </c>
    </row>
    <row r="208" spans="1:8" ht="12.75" hidden="1">
      <c r="A208" s="10" t="s">
        <v>174</v>
      </c>
      <c r="B208" s="4" t="s">
        <v>175</v>
      </c>
      <c r="C208" s="86"/>
      <c r="D208" s="30"/>
      <c r="E208" s="86"/>
      <c r="F208" s="30"/>
      <c r="G208" s="86">
        <v>0</v>
      </c>
      <c r="H208" s="30">
        <v>0</v>
      </c>
    </row>
    <row r="209" spans="1:8" ht="12.75" hidden="1">
      <c r="A209" s="10" t="s">
        <v>176</v>
      </c>
      <c r="B209" s="4" t="s">
        <v>177</v>
      </c>
      <c r="C209" s="86"/>
      <c r="D209" s="30"/>
      <c r="E209" s="86"/>
      <c r="F209" s="30"/>
      <c r="G209" s="86">
        <v>0</v>
      </c>
      <c r="H209" s="30">
        <v>0</v>
      </c>
    </row>
    <row r="210" spans="1:8" ht="12.75" hidden="1">
      <c r="A210" s="10" t="s">
        <v>178</v>
      </c>
      <c r="B210" s="4" t="s">
        <v>179</v>
      </c>
      <c r="C210" s="86"/>
      <c r="D210" s="30"/>
      <c r="E210" s="86"/>
      <c r="F210" s="30"/>
      <c r="G210" s="86">
        <v>0</v>
      </c>
      <c r="H210" s="30">
        <v>0</v>
      </c>
    </row>
    <row r="211" spans="1:8" ht="12.75" hidden="1">
      <c r="A211" s="10" t="s">
        <v>180</v>
      </c>
      <c r="B211" s="4" t="s">
        <v>181</v>
      </c>
      <c r="C211" s="86"/>
      <c r="D211" s="30"/>
      <c r="E211" s="86"/>
      <c r="F211" s="30"/>
      <c r="G211" s="86">
        <v>0</v>
      </c>
      <c r="H211" s="30">
        <v>0</v>
      </c>
    </row>
    <row r="212" spans="1:8" ht="12.75" hidden="1">
      <c r="A212" s="10" t="s">
        <v>182</v>
      </c>
      <c r="B212" s="4" t="s">
        <v>183</v>
      </c>
      <c r="C212" s="86"/>
      <c r="D212" s="30"/>
      <c r="E212" s="86"/>
      <c r="F212" s="30"/>
      <c r="G212" s="86">
        <v>0</v>
      </c>
      <c r="H212" s="30">
        <v>0</v>
      </c>
    </row>
    <row r="213" spans="1:8" ht="12.75" hidden="1">
      <c r="A213" s="10" t="s">
        <v>184</v>
      </c>
      <c r="B213" s="4" t="s">
        <v>185</v>
      </c>
      <c r="C213" s="86"/>
      <c r="D213" s="30"/>
      <c r="E213" s="86"/>
      <c r="F213" s="30"/>
      <c r="G213" s="86">
        <v>0</v>
      </c>
      <c r="H213" s="30">
        <v>0</v>
      </c>
    </row>
    <row r="214" spans="1:8" ht="12.75" hidden="1">
      <c r="A214" s="10" t="s">
        <v>186</v>
      </c>
      <c r="B214" s="4" t="s">
        <v>187</v>
      </c>
      <c r="C214" s="86"/>
      <c r="D214" s="30"/>
      <c r="E214" s="86"/>
      <c r="F214" s="30"/>
      <c r="G214" s="86">
        <v>0</v>
      </c>
      <c r="H214" s="30">
        <v>0</v>
      </c>
    </row>
    <row r="215" spans="1:8" ht="12.75" hidden="1">
      <c r="A215" s="10" t="s">
        <v>188</v>
      </c>
      <c r="B215" s="4" t="s">
        <v>189</v>
      </c>
      <c r="C215" s="86"/>
      <c r="D215" s="30"/>
      <c r="E215" s="86"/>
      <c r="F215" s="30"/>
      <c r="G215" s="86">
        <v>0</v>
      </c>
      <c r="H215" s="30">
        <v>0</v>
      </c>
    </row>
    <row r="216" spans="1:8" ht="12.75" hidden="1">
      <c r="A216" s="10" t="s">
        <v>190</v>
      </c>
      <c r="B216" s="4" t="s">
        <v>191</v>
      </c>
      <c r="C216" s="86"/>
      <c r="D216" s="30"/>
      <c r="E216" s="86"/>
      <c r="F216" s="30"/>
      <c r="G216" s="86">
        <v>0</v>
      </c>
      <c r="H216" s="30">
        <v>0</v>
      </c>
    </row>
    <row r="217" spans="1:8" ht="12.75">
      <c r="A217" s="10" t="s">
        <v>178</v>
      </c>
      <c r="B217" s="25" t="s">
        <v>179</v>
      </c>
      <c r="C217" s="86"/>
      <c r="D217" s="30"/>
      <c r="E217" s="249">
        <v>10000</v>
      </c>
      <c r="F217" s="246">
        <f>F173</f>
        <v>40000</v>
      </c>
      <c r="G217" s="86"/>
      <c r="H217" s="30"/>
    </row>
    <row r="218" spans="1:8" ht="12.75">
      <c r="A218" s="10" t="s">
        <v>192</v>
      </c>
      <c r="B218" s="4" t="s">
        <v>193</v>
      </c>
      <c r="C218" s="86"/>
      <c r="D218" s="30"/>
      <c r="E218" s="86"/>
      <c r="F218" s="30"/>
      <c r="G218" s="86">
        <v>0</v>
      </c>
      <c r="H218" s="30">
        <v>0</v>
      </c>
    </row>
    <row r="219" spans="1:8" ht="13.5" thickBot="1">
      <c r="A219" s="11" t="s">
        <v>194</v>
      </c>
      <c r="B219" s="12" t="s">
        <v>195</v>
      </c>
      <c r="C219" s="113">
        <v>0</v>
      </c>
      <c r="D219" s="114"/>
      <c r="E219" s="113">
        <v>0</v>
      </c>
      <c r="F219" s="114">
        <v>0</v>
      </c>
      <c r="G219" s="113">
        <v>0</v>
      </c>
      <c r="H219" s="114">
        <v>0</v>
      </c>
    </row>
    <row r="220" spans="1:8" ht="14.25" thickBot="1" thickTop="1">
      <c r="A220" s="15" t="s">
        <v>196</v>
      </c>
      <c r="B220" s="16" t="s">
        <v>197</v>
      </c>
      <c r="C220" s="107"/>
      <c r="D220" s="163">
        <f>D192+D187+D186+D185</f>
        <v>102938</v>
      </c>
      <c r="E220" s="107"/>
      <c r="F220" s="163">
        <f>F217+F192</f>
        <v>55411</v>
      </c>
      <c r="G220" s="107">
        <v>0</v>
      </c>
      <c r="H220" s="163">
        <v>0</v>
      </c>
    </row>
    <row r="221" spans="3:8" ht="13.5" thickTop="1">
      <c r="C221" s="29"/>
      <c r="D221" s="29"/>
      <c r="E221" s="29"/>
      <c r="F221" s="29"/>
      <c r="G221" s="29"/>
      <c r="H221" s="29"/>
    </row>
    <row r="222" spans="3:8" ht="12.75">
      <c r="C222" s="29"/>
      <c r="D222" s="29"/>
      <c r="E222" s="29"/>
      <c r="F222" s="29"/>
      <c r="G222" s="29"/>
      <c r="H222" s="29"/>
    </row>
    <row r="223" spans="7:8" ht="12.75">
      <c r="G223" s="452" t="s">
        <v>325</v>
      </c>
      <c r="H223" s="452"/>
    </row>
    <row r="224" spans="2:8" ht="12.75">
      <c r="B224" s="481" t="s">
        <v>212</v>
      </c>
      <c r="C224" s="481"/>
      <c r="D224" s="481"/>
      <c r="E224" s="481"/>
      <c r="F224" s="481"/>
      <c r="G224" s="481"/>
      <c r="H224" s="174"/>
    </row>
    <row r="225" ht="13.5" thickBot="1"/>
    <row r="226" spans="1:8" ht="13.5" customHeight="1" thickTop="1">
      <c r="A226" s="471" t="s">
        <v>20</v>
      </c>
      <c r="B226" s="471" t="s">
        <v>21</v>
      </c>
      <c r="C226" s="468" t="s">
        <v>22</v>
      </c>
      <c r="D226" s="469"/>
      <c r="E226" s="468" t="s">
        <v>23</v>
      </c>
      <c r="F226" s="469"/>
      <c r="G226" s="468" t="s">
        <v>397</v>
      </c>
      <c r="H226" s="469"/>
    </row>
    <row r="227" spans="1:8" ht="12.75">
      <c r="A227" s="472"/>
      <c r="B227" s="488"/>
      <c r="C227" s="157" t="s">
        <v>226</v>
      </c>
      <c r="D227" s="49" t="s">
        <v>226</v>
      </c>
      <c r="E227" s="157" t="s">
        <v>226</v>
      </c>
      <c r="F227" s="49" t="s">
        <v>226</v>
      </c>
      <c r="G227" s="157" t="s">
        <v>226</v>
      </c>
      <c r="H227" s="49" t="s">
        <v>226</v>
      </c>
    </row>
    <row r="228" spans="1:8" ht="13.5" thickBot="1">
      <c r="A228" s="473"/>
      <c r="B228" s="489"/>
      <c r="C228" s="159" t="s">
        <v>1</v>
      </c>
      <c r="D228" s="158" t="s">
        <v>363</v>
      </c>
      <c r="E228" s="159" t="s">
        <v>1</v>
      </c>
      <c r="F228" s="158" t="s">
        <v>363</v>
      </c>
      <c r="G228" s="159" t="s">
        <v>1</v>
      </c>
      <c r="H228" s="158" t="s">
        <v>363</v>
      </c>
    </row>
    <row r="229" spans="1:8" ht="13.5" thickTop="1">
      <c r="A229" s="7" t="s">
        <v>126</v>
      </c>
      <c r="B229" s="27" t="s">
        <v>128</v>
      </c>
      <c r="C229" s="106"/>
      <c r="D229" s="111"/>
      <c r="E229" s="247">
        <v>66000</v>
      </c>
      <c r="F229" s="247">
        <v>71800</v>
      </c>
      <c r="G229" s="314"/>
      <c r="H229" s="247"/>
    </row>
    <row r="230" spans="1:8" ht="12.75">
      <c r="A230" s="10" t="s">
        <v>129</v>
      </c>
      <c r="B230" s="25" t="s">
        <v>130</v>
      </c>
      <c r="C230" s="86"/>
      <c r="D230" s="30"/>
      <c r="E230" s="246">
        <v>35180</v>
      </c>
      <c r="F230" s="246">
        <f>F231+F232+F233+F234+F235</f>
        <v>22000</v>
      </c>
      <c r="G230" s="249"/>
      <c r="H230" s="246"/>
    </row>
    <row r="231" spans="1:8" ht="13.5">
      <c r="A231" s="292">
        <v>201</v>
      </c>
      <c r="B231" s="287" t="s">
        <v>343</v>
      </c>
      <c r="C231" s="86"/>
      <c r="D231" s="30"/>
      <c r="E231" s="246"/>
      <c r="F231" s="86">
        <v>12000</v>
      </c>
      <c r="G231" s="86"/>
      <c r="H231" s="246"/>
    </row>
    <row r="232" spans="1:8" ht="13.5">
      <c r="A232" s="293">
        <v>202</v>
      </c>
      <c r="B232" s="288" t="s">
        <v>344</v>
      </c>
      <c r="C232" s="86"/>
      <c r="D232" s="30"/>
      <c r="E232" s="246"/>
      <c r="F232" s="86">
        <v>5000</v>
      </c>
      <c r="G232" s="86"/>
      <c r="H232" s="246"/>
    </row>
    <row r="233" spans="1:8" ht="26.25">
      <c r="A233" s="293">
        <v>205</v>
      </c>
      <c r="B233" s="288" t="s">
        <v>345</v>
      </c>
      <c r="C233" s="86"/>
      <c r="D233" s="30"/>
      <c r="E233" s="246"/>
      <c r="F233" s="246"/>
      <c r="G233" s="249"/>
      <c r="H233" s="246"/>
    </row>
    <row r="234" spans="1:8" ht="13.5">
      <c r="A234" s="293">
        <v>208</v>
      </c>
      <c r="B234" s="289" t="s">
        <v>346</v>
      </c>
      <c r="C234" s="86"/>
      <c r="D234" s="30"/>
      <c r="E234" s="246"/>
      <c r="F234" s="246"/>
      <c r="G234" s="249"/>
      <c r="H234" s="246"/>
    </row>
    <row r="235" spans="1:8" ht="13.5">
      <c r="A235" s="294">
        <v>209</v>
      </c>
      <c r="B235" s="290" t="s">
        <v>347</v>
      </c>
      <c r="C235" s="86"/>
      <c r="D235" s="30"/>
      <c r="E235" s="246"/>
      <c r="F235" s="30">
        <v>5000</v>
      </c>
      <c r="G235" s="249"/>
      <c r="H235" s="246"/>
    </row>
    <row r="236" spans="1:8" ht="12.75">
      <c r="A236" s="10" t="s">
        <v>131</v>
      </c>
      <c r="B236" s="25" t="s">
        <v>132</v>
      </c>
      <c r="C236" s="86">
        <v>0</v>
      </c>
      <c r="D236" s="30">
        <v>0</v>
      </c>
      <c r="E236" s="246">
        <v>19450</v>
      </c>
      <c r="F236" s="246">
        <f>F237+F238+F239+F240</f>
        <v>14450</v>
      </c>
      <c r="G236" s="249"/>
      <c r="H236" s="246"/>
    </row>
    <row r="237" spans="1:8" ht="12.75">
      <c r="A237" s="10" t="s">
        <v>133</v>
      </c>
      <c r="B237" s="25" t="s">
        <v>134</v>
      </c>
      <c r="C237" s="86"/>
      <c r="D237" s="30"/>
      <c r="E237" s="30">
        <v>10600</v>
      </c>
      <c r="F237" s="30">
        <v>8100</v>
      </c>
      <c r="G237" s="86"/>
      <c r="H237" s="30"/>
    </row>
    <row r="238" spans="1:8" ht="12.75">
      <c r="A238" s="10" t="s">
        <v>135</v>
      </c>
      <c r="B238" s="25" t="s">
        <v>136</v>
      </c>
      <c r="C238" s="86"/>
      <c r="D238" s="30"/>
      <c r="E238" s="30"/>
      <c r="F238" s="30"/>
      <c r="G238" s="86"/>
      <c r="H238" s="30"/>
    </row>
    <row r="239" spans="1:8" ht="12.75">
      <c r="A239" s="10" t="s">
        <v>137</v>
      </c>
      <c r="B239" s="25" t="s">
        <v>138</v>
      </c>
      <c r="C239" s="86"/>
      <c r="D239" s="30"/>
      <c r="E239" s="30">
        <v>5332</v>
      </c>
      <c r="F239" s="30">
        <v>3832</v>
      </c>
      <c r="G239" s="86"/>
      <c r="H239" s="30"/>
    </row>
    <row r="240" spans="1:8" ht="12.75">
      <c r="A240" s="10" t="s">
        <v>139</v>
      </c>
      <c r="B240" s="25" t="s">
        <v>140</v>
      </c>
      <c r="C240" s="86"/>
      <c r="D240" s="30"/>
      <c r="E240" s="30">
        <v>3518</v>
      </c>
      <c r="F240" s="30">
        <v>2518</v>
      </c>
      <c r="G240" s="86"/>
      <c r="H240" s="30"/>
    </row>
    <row r="241" spans="1:8" ht="12.75">
      <c r="A241" s="10" t="s">
        <v>141</v>
      </c>
      <c r="B241" s="25" t="s">
        <v>142</v>
      </c>
      <c r="C241" s="86">
        <v>0</v>
      </c>
      <c r="D241" s="30">
        <v>0</v>
      </c>
      <c r="E241" s="246">
        <v>179343</v>
      </c>
      <c r="F241" s="246">
        <f>F242+F243+F244+F245+F246+F247+F248+F249+F250+F251+F252+F253+F254+F255</f>
        <v>116845</v>
      </c>
      <c r="G241" s="249"/>
      <c r="H241" s="246"/>
    </row>
    <row r="242" spans="1:8" ht="12.75">
      <c r="A242" s="10" t="s">
        <v>143</v>
      </c>
      <c r="B242" s="25" t="s">
        <v>144</v>
      </c>
      <c r="C242" s="86"/>
      <c r="D242" s="30"/>
      <c r="E242" s="30">
        <v>109250</v>
      </c>
      <c r="F242" s="30">
        <v>59000</v>
      </c>
      <c r="G242" s="86"/>
      <c r="H242" s="30"/>
    </row>
    <row r="243" spans="1:8" ht="12.75">
      <c r="A243" s="10" t="s">
        <v>145</v>
      </c>
      <c r="B243" s="25" t="s">
        <v>146</v>
      </c>
      <c r="C243" s="86"/>
      <c r="D243" s="30"/>
      <c r="E243" s="30"/>
      <c r="F243" s="30"/>
      <c r="G243" s="86"/>
      <c r="H243" s="30"/>
    </row>
    <row r="244" spans="1:8" ht="12.75">
      <c r="A244" s="10" t="s">
        <v>147</v>
      </c>
      <c r="B244" s="25" t="s">
        <v>148</v>
      </c>
      <c r="C244" s="86"/>
      <c r="D244" s="30"/>
      <c r="E244" s="30">
        <v>3875</v>
      </c>
      <c r="F244" s="30">
        <v>3875</v>
      </c>
      <c r="G244" s="86"/>
      <c r="H244" s="30"/>
    </row>
    <row r="245" spans="1:8" ht="12.75">
      <c r="A245" s="10" t="s">
        <v>149</v>
      </c>
      <c r="B245" s="25" t="s">
        <v>150</v>
      </c>
      <c r="C245" s="86"/>
      <c r="D245" s="30"/>
      <c r="E245" s="30"/>
      <c r="F245" s="30"/>
      <c r="G245" s="86"/>
      <c r="H245" s="30"/>
    </row>
    <row r="246" spans="1:8" ht="12.75">
      <c r="A246" s="10" t="s">
        <v>151</v>
      </c>
      <c r="B246" s="25" t="s">
        <v>152</v>
      </c>
      <c r="C246" s="86"/>
      <c r="D246" s="30"/>
      <c r="E246" s="30">
        <v>8100</v>
      </c>
      <c r="F246" s="30">
        <v>8100</v>
      </c>
      <c r="G246" s="86"/>
      <c r="H246" s="30"/>
    </row>
    <row r="247" spans="1:8" ht="12.75">
      <c r="A247" s="10" t="s">
        <v>153</v>
      </c>
      <c r="B247" s="25" t="s">
        <v>154</v>
      </c>
      <c r="C247" s="86"/>
      <c r="D247" s="30"/>
      <c r="E247" s="30">
        <v>45000</v>
      </c>
      <c r="F247" s="30">
        <v>35000</v>
      </c>
      <c r="G247" s="86"/>
      <c r="H247" s="30"/>
    </row>
    <row r="248" spans="1:8" ht="12.75">
      <c r="A248" s="10" t="s">
        <v>155</v>
      </c>
      <c r="B248" s="25" t="s">
        <v>157</v>
      </c>
      <c r="C248" s="86"/>
      <c r="D248" s="30"/>
      <c r="E248" s="30">
        <v>5000</v>
      </c>
      <c r="F248" s="30">
        <v>3000</v>
      </c>
      <c r="G248" s="86"/>
      <c r="H248" s="30"/>
    </row>
    <row r="249" spans="1:8" ht="12.75">
      <c r="A249" s="10" t="s">
        <v>159</v>
      </c>
      <c r="B249" s="25" t="s">
        <v>158</v>
      </c>
      <c r="C249" s="86"/>
      <c r="D249" s="30"/>
      <c r="E249" s="30">
        <v>5000</v>
      </c>
      <c r="F249" s="30">
        <v>5000</v>
      </c>
      <c r="G249" s="86"/>
      <c r="H249" s="30"/>
    </row>
    <row r="250" spans="1:8" ht="12.75">
      <c r="A250" s="10" t="s">
        <v>162</v>
      </c>
      <c r="B250" s="25" t="s">
        <v>163</v>
      </c>
      <c r="C250" s="86"/>
      <c r="D250" s="30"/>
      <c r="E250" s="30"/>
      <c r="F250" s="30"/>
      <c r="G250" s="86"/>
      <c r="H250" s="30"/>
    </row>
    <row r="251" spans="1:8" ht="12.75">
      <c r="A251" s="10" t="s">
        <v>164</v>
      </c>
      <c r="B251" s="25" t="s">
        <v>165</v>
      </c>
      <c r="C251" s="86"/>
      <c r="D251" s="30"/>
      <c r="E251" s="30"/>
      <c r="F251" s="30"/>
      <c r="G251" s="86"/>
      <c r="H251" s="30"/>
    </row>
    <row r="252" spans="1:8" ht="12.75">
      <c r="A252" s="10" t="s">
        <v>166</v>
      </c>
      <c r="B252" s="25" t="s">
        <v>167</v>
      </c>
      <c r="C252" s="86"/>
      <c r="D252" s="30"/>
      <c r="E252" s="30">
        <v>500</v>
      </c>
      <c r="F252" s="30">
        <v>500</v>
      </c>
      <c r="G252" s="86"/>
      <c r="H252" s="30"/>
    </row>
    <row r="253" spans="1:8" ht="12.75">
      <c r="A253" s="10" t="s">
        <v>168</v>
      </c>
      <c r="B253" s="25" t="s">
        <v>169</v>
      </c>
      <c r="C253" s="86"/>
      <c r="D253" s="30"/>
      <c r="E253" s="30">
        <v>2370</v>
      </c>
      <c r="F253" s="30">
        <v>2370</v>
      </c>
      <c r="G253" s="86"/>
      <c r="H253" s="30"/>
    </row>
    <row r="254" spans="1:8" ht="12.75">
      <c r="A254" s="10" t="s">
        <v>170</v>
      </c>
      <c r="B254" s="186" t="s">
        <v>76</v>
      </c>
      <c r="C254" s="86"/>
      <c r="D254" s="30"/>
      <c r="E254" s="30"/>
      <c r="F254" s="30"/>
      <c r="G254" s="86"/>
      <c r="H254" s="30"/>
    </row>
    <row r="255" spans="1:8" ht="12.75">
      <c r="A255" s="10" t="s">
        <v>172</v>
      </c>
      <c r="B255" s="25" t="s">
        <v>173</v>
      </c>
      <c r="C255" s="86"/>
      <c r="D255" s="30"/>
      <c r="E255" s="30"/>
      <c r="F255" s="30"/>
      <c r="G255" s="86"/>
      <c r="H255" s="30"/>
    </row>
    <row r="256" spans="1:8" ht="12.75">
      <c r="A256" s="10" t="s">
        <v>205</v>
      </c>
      <c r="B256" s="186" t="s">
        <v>208</v>
      </c>
      <c r="C256" s="86"/>
      <c r="D256" s="30"/>
      <c r="E256" s="30">
        <v>248</v>
      </c>
      <c r="F256" s="246">
        <v>248</v>
      </c>
      <c r="G256" s="86"/>
      <c r="H256" s="30"/>
    </row>
    <row r="257" spans="1:8" ht="12.75">
      <c r="A257" s="10" t="s">
        <v>174</v>
      </c>
      <c r="B257" s="25" t="s">
        <v>175</v>
      </c>
      <c r="C257" s="86"/>
      <c r="D257" s="30"/>
      <c r="E257" s="86"/>
      <c r="F257" s="30"/>
      <c r="G257" s="86"/>
      <c r="H257" s="30"/>
    </row>
    <row r="258" spans="1:8" ht="12.75">
      <c r="A258" s="10" t="s">
        <v>176</v>
      </c>
      <c r="B258" s="25" t="s">
        <v>177</v>
      </c>
      <c r="C258" s="86"/>
      <c r="D258" s="30"/>
      <c r="E258" s="86"/>
      <c r="F258" s="30"/>
      <c r="G258" s="86"/>
      <c r="H258" s="30"/>
    </row>
    <row r="259" spans="1:8" ht="12.75">
      <c r="A259" s="10" t="s">
        <v>178</v>
      </c>
      <c r="B259" s="25" t="s">
        <v>179</v>
      </c>
      <c r="C259" s="86"/>
      <c r="D259" s="30"/>
      <c r="E259" s="86"/>
      <c r="F259" s="30"/>
      <c r="G259" s="86"/>
      <c r="H259" s="30"/>
    </row>
    <row r="260" spans="1:8" ht="12.75">
      <c r="A260" s="10" t="s">
        <v>180</v>
      </c>
      <c r="B260" s="25" t="s">
        <v>181</v>
      </c>
      <c r="C260" s="86"/>
      <c r="D260" s="30"/>
      <c r="E260" s="86"/>
      <c r="F260" s="30"/>
      <c r="G260" s="86"/>
      <c r="H260" s="30"/>
    </row>
    <row r="261" spans="1:8" ht="12.75">
      <c r="A261" s="10" t="s">
        <v>182</v>
      </c>
      <c r="B261" s="25" t="s">
        <v>183</v>
      </c>
      <c r="C261" s="86"/>
      <c r="D261" s="30"/>
      <c r="E261" s="86"/>
      <c r="F261" s="30"/>
      <c r="G261" s="86"/>
      <c r="H261" s="30"/>
    </row>
    <row r="262" spans="1:8" ht="12.75">
      <c r="A262" s="10" t="s">
        <v>184</v>
      </c>
      <c r="B262" s="25" t="s">
        <v>185</v>
      </c>
      <c r="C262" s="86"/>
      <c r="D262" s="30"/>
      <c r="E262" s="86"/>
      <c r="F262" s="30"/>
      <c r="G262" s="86"/>
      <c r="H262" s="30"/>
    </row>
    <row r="263" spans="1:8" ht="12.75">
      <c r="A263" s="10" t="s">
        <v>186</v>
      </c>
      <c r="B263" s="25" t="s">
        <v>187</v>
      </c>
      <c r="C263" s="86"/>
      <c r="D263" s="30"/>
      <c r="E263" s="86"/>
      <c r="F263" s="30"/>
      <c r="G263" s="86"/>
      <c r="H263" s="30"/>
    </row>
    <row r="264" spans="1:8" ht="12.75">
      <c r="A264" s="10" t="s">
        <v>188</v>
      </c>
      <c r="B264" s="25" t="s">
        <v>189</v>
      </c>
      <c r="C264" s="86"/>
      <c r="D264" s="30"/>
      <c r="E264" s="86"/>
      <c r="F264" s="246"/>
      <c r="G264" s="86"/>
      <c r="H264" s="30"/>
    </row>
    <row r="265" spans="1:8" ht="12.75">
      <c r="A265" s="10" t="s">
        <v>190</v>
      </c>
      <c r="B265" s="25" t="s">
        <v>191</v>
      </c>
      <c r="C265" s="86"/>
      <c r="D265" s="30"/>
      <c r="E265" s="86"/>
      <c r="F265" s="30"/>
      <c r="G265" s="86"/>
      <c r="H265" s="30"/>
    </row>
    <row r="266" spans="1:8" ht="12.75">
      <c r="A266" s="10" t="s">
        <v>192</v>
      </c>
      <c r="B266" s="25" t="s">
        <v>193</v>
      </c>
      <c r="C266" s="86"/>
      <c r="D266" s="30"/>
      <c r="E266" s="86"/>
      <c r="F266" s="30"/>
      <c r="G266" s="86"/>
      <c r="H266" s="30"/>
    </row>
    <row r="267" spans="1:8" ht="13.5" thickBot="1">
      <c r="A267" s="11" t="s">
        <v>194</v>
      </c>
      <c r="B267" s="149" t="s">
        <v>195</v>
      </c>
      <c r="C267" s="113"/>
      <c r="D267" s="114"/>
      <c r="E267" s="113"/>
      <c r="F267" s="114"/>
      <c r="G267" s="113"/>
      <c r="H267" s="114"/>
    </row>
    <row r="268" spans="1:11" ht="14.25" thickBot="1" thickTop="1">
      <c r="A268" s="15" t="s">
        <v>196</v>
      </c>
      <c r="B268" s="187" t="s">
        <v>197</v>
      </c>
      <c r="C268" s="107">
        <v>0</v>
      </c>
      <c r="D268" s="163">
        <v>0</v>
      </c>
      <c r="E268" s="107">
        <v>198660</v>
      </c>
      <c r="F268" s="163">
        <f>F229+F230+F236+F241+F264+F256</f>
        <v>225343</v>
      </c>
      <c r="G268" s="107"/>
      <c r="H268" s="163">
        <f>H229+H230+H236+H241</f>
        <v>0</v>
      </c>
      <c r="K268" s="1">
        <v>271103</v>
      </c>
    </row>
    <row r="269" ht="13.5" thickTop="1"/>
    <row r="270" ht="12.75">
      <c r="F270" s="29"/>
    </row>
    <row r="271" spans="7:8" ht="12.75">
      <c r="G271" s="452" t="s">
        <v>492</v>
      </c>
      <c r="H271" s="452"/>
    </row>
    <row r="272" spans="2:8" ht="12.75">
      <c r="B272" s="481" t="s">
        <v>213</v>
      </c>
      <c r="C272" s="481"/>
      <c r="D272" s="481"/>
      <c r="E272" s="481"/>
      <c r="F272" s="481"/>
      <c r="G272" s="481"/>
      <c r="H272" s="174"/>
    </row>
    <row r="273" ht="13.5" thickBot="1"/>
    <row r="274" spans="1:8" ht="13.5" customHeight="1" thickTop="1">
      <c r="A274" s="471" t="s">
        <v>20</v>
      </c>
      <c r="B274" s="471" t="s">
        <v>21</v>
      </c>
      <c r="C274" s="468" t="s">
        <v>22</v>
      </c>
      <c r="D274" s="469"/>
      <c r="E274" s="468" t="s">
        <v>23</v>
      </c>
      <c r="F274" s="469"/>
      <c r="G274" s="468" t="s">
        <v>23</v>
      </c>
      <c r="H274" s="469"/>
    </row>
    <row r="275" spans="1:8" ht="12.75">
      <c r="A275" s="472"/>
      <c r="B275" s="488"/>
      <c r="C275" s="157" t="s">
        <v>226</v>
      </c>
      <c r="D275" s="49" t="s">
        <v>226</v>
      </c>
      <c r="E275" s="157" t="s">
        <v>226</v>
      </c>
      <c r="F275" s="49" t="s">
        <v>226</v>
      </c>
      <c r="G275" s="157"/>
      <c r="H275" s="49"/>
    </row>
    <row r="276" spans="1:8" ht="13.5" thickBot="1">
      <c r="A276" s="473"/>
      <c r="B276" s="489"/>
      <c r="C276" s="159" t="s">
        <v>292</v>
      </c>
      <c r="D276" s="158" t="s">
        <v>1</v>
      </c>
      <c r="E276" s="159" t="s">
        <v>1</v>
      </c>
      <c r="F276" s="158" t="s">
        <v>363</v>
      </c>
      <c r="G276" s="159" t="s">
        <v>351</v>
      </c>
      <c r="H276" s="158" t="s">
        <v>351</v>
      </c>
    </row>
    <row r="277" spans="1:8" ht="13.5" thickTop="1">
      <c r="A277" s="7" t="s">
        <v>126</v>
      </c>
      <c r="B277" s="27" t="s">
        <v>128</v>
      </c>
      <c r="C277" s="106"/>
      <c r="D277" s="111"/>
      <c r="E277" s="106"/>
      <c r="F277" s="111"/>
      <c r="G277" s="106"/>
      <c r="H277" s="111"/>
    </row>
    <row r="278" spans="1:8" ht="12.75" hidden="1">
      <c r="A278" s="10" t="s">
        <v>129</v>
      </c>
      <c r="B278" s="25" t="s">
        <v>130</v>
      </c>
      <c r="C278" s="86"/>
      <c r="D278" s="30"/>
      <c r="E278" s="86">
        <v>13500</v>
      </c>
      <c r="F278" s="246">
        <v>20160</v>
      </c>
      <c r="G278" s="86"/>
      <c r="H278" s="30"/>
    </row>
    <row r="279" spans="1:8" ht="12.75">
      <c r="A279" s="10" t="s">
        <v>129</v>
      </c>
      <c r="B279" s="25" t="s">
        <v>130</v>
      </c>
      <c r="C279" s="86"/>
      <c r="D279" s="30"/>
      <c r="E279" s="246">
        <v>11200</v>
      </c>
      <c r="F279" s="246">
        <f>F280+F281+F282+F283</f>
        <v>19700</v>
      </c>
      <c r="G279" s="249"/>
      <c r="H279" s="246"/>
    </row>
    <row r="280" spans="1:8" ht="13.5">
      <c r="A280" s="292">
        <v>201</v>
      </c>
      <c r="B280" s="287" t="s">
        <v>343</v>
      </c>
      <c r="C280" s="86"/>
      <c r="D280" s="30"/>
      <c r="E280" s="246"/>
      <c r="F280" s="30">
        <v>12000</v>
      </c>
      <c r="G280" s="249"/>
      <c r="H280" s="246"/>
    </row>
    <row r="281" spans="1:8" ht="13.5">
      <c r="A281" s="293">
        <v>202</v>
      </c>
      <c r="B281" s="288" t="s">
        <v>344</v>
      </c>
      <c r="C281" s="86"/>
      <c r="D281" s="30"/>
      <c r="E281" s="246"/>
      <c r="F281" s="30">
        <v>7000</v>
      </c>
      <c r="G281" s="249"/>
      <c r="H281" s="246"/>
    </row>
    <row r="282" spans="1:8" ht="26.25">
      <c r="A282" s="293">
        <v>205</v>
      </c>
      <c r="B282" s="288" t="s">
        <v>345</v>
      </c>
      <c r="C282" s="86"/>
      <c r="D282" s="30"/>
      <c r="E282" s="246"/>
      <c r="F282" s="30"/>
      <c r="G282" s="249"/>
      <c r="H282" s="246"/>
    </row>
    <row r="283" spans="1:8" ht="13.5">
      <c r="A283" s="294">
        <v>209</v>
      </c>
      <c r="B283" s="290" t="s">
        <v>347</v>
      </c>
      <c r="C283" s="86"/>
      <c r="D283" s="30"/>
      <c r="E283" s="246"/>
      <c r="F283" s="30">
        <v>700</v>
      </c>
      <c r="G283" s="249"/>
      <c r="H283" s="246"/>
    </row>
    <row r="284" spans="1:8" ht="12.75">
      <c r="A284" s="10" t="s">
        <v>131</v>
      </c>
      <c r="B284" s="25" t="s">
        <v>132</v>
      </c>
      <c r="C284" s="86">
        <v>0</v>
      </c>
      <c r="D284" s="30">
        <v>0</v>
      </c>
      <c r="E284" s="246">
        <v>1845</v>
      </c>
      <c r="F284" s="246">
        <f>F285+F286+F287+F288</f>
        <v>3800</v>
      </c>
      <c r="G284" s="249"/>
      <c r="H284" s="246"/>
    </row>
    <row r="285" spans="1:8" ht="12.75">
      <c r="A285" s="10" t="s">
        <v>133</v>
      </c>
      <c r="B285" s="25" t="s">
        <v>134</v>
      </c>
      <c r="C285" s="86"/>
      <c r="D285" s="30"/>
      <c r="E285" s="30">
        <v>1033</v>
      </c>
      <c r="F285" s="30">
        <v>2000</v>
      </c>
      <c r="G285" s="86"/>
      <c r="H285" s="30"/>
    </row>
    <row r="286" spans="1:8" ht="12.75">
      <c r="A286" s="10" t="s">
        <v>135</v>
      </c>
      <c r="B286" s="25" t="s">
        <v>136</v>
      </c>
      <c r="C286" s="86"/>
      <c r="D286" s="30"/>
      <c r="E286" s="30"/>
      <c r="F286" s="30"/>
      <c r="G286" s="86"/>
      <c r="H286" s="30"/>
    </row>
    <row r="287" spans="1:8" ht="12.75">
      <c r="A287" s="10" t="s">
        <v>137</v>
      </c>
      <c r="B287" s="25" t="s">
        <v>138</v>
      </c>
      <c r="C287" s="86"/>
      <c r="D287" s="30"/>
      <c r="E287" s="30">
        <v>490</v>
      </c>
      <c r="F287" s="30">
        <v>1200</v>
      </c>
      <c r="G287" s="86"/>
      <c r="H287" s="30"/>
    </row>
    <row r="288" spans="1:8" ht="12.75">
      <c r="A288" s="10" t="s">
        <v>139</v>
      </c>
      <c r="B288" s="25" t="s">
        <v>140</v>
      </c>
      <c r="C288" s="86"/>
      <c r="D288" s="30"/>
      <c r="E288" s="30">
        <v>322</v>
      </c>
      <c r="F288" s="30">
        <v>600</v>
      </c>
      <c r="G288" s="86"/>
      <c r="H288" s="30"/>
    </row>
    <row r="289" spans="1:8" ht="12.75">
      <c r="A289" s="10" t="s">
        <v>141</v>
      </c>
      <c r="B289" s="25" t="s">
        <v>142</v>
      </c>
      <c r="C289" s="86">
        <v>0</v>
      </c>
      <c r="D289" s="30">
        <v>0</v>
      </c>
      <c r="E289" s="246">
        <v>4167</v>
      </c>
      <c r="F289" s="246">
        <f>F290+F291+F292+F293+F294+F295+F296+F297+F298+F299+F300+F301+F302+F303</f>
        <v>5027</v>
      </c>
      <c r="G289" s="86"/>
      <c r="H289" s="246"/>
    </row>
    <row r="290" spans="1:8" ht="12.75">
      <c r="A290" s="10" t="s">
        <v>143</v>
      </c>
      <c r="B290" s="25" t="s">
        <v>144</v>
      </c>
      <c r="C290" s="86"/>
      <c r="D290" s="30"/>
      <c r="E290" s="30"/>
      <c r="F290" s="30"/>
      <c r="G290" s="86"/>
      <c r="H290" s="30"/>
    </row>
    <row r="291" spans="1:8" ht="12.75">
      <c r="A291" s="10" t="s">
        <v>145</v>
      </c>
      <c r="B291" s="25" t="s">
        <v>146</v>
      </c>
      <c r="C291" s="86"/>
      <c r="D291" s="30"/>
      <c r="E291" s="30"/>
      <c r="F291" s="30"/>
      <c r="G291" s="86"/>
      <c r="H291" s="30"/>
    </row>
    <row r="292" spans="1:8" ht="12.75">
      <c r="A292" s="10" t="s">
        <v>147</v>
      </c>
      <c r="B292" s="25" t="s">
        <v>148</v>
      </c>
      <c r="C292" s="86"/>
      <c r="D292" s="30"/>
      <c r="E292" s="30"/>
      <c r="F292" s="30"/>
      <c r="G292" s="86"/>
      <c r="H292" s="30"/>
    </row>
    <row r="293" spans="1:8" ht="12.75">
      <c r="A293" s="10" t="s">
        <v>149</v>
      </c>
      <c r="B293" s="25" t="s">
        <v>150</v>
      </c>
      <c r="C293" s="86"/>
      <c r="D293" s="30"/>
      <c r="E293" s="30"/>
      <c r="F293" s="30"/>
      <c r="G293" s="86"/>
      <c r="H293" s="30"/>
    </row>
    <row r="294" spans="1:8" ht="12.75">
      <c r="A294" s="10" t="s">
        <v>151</v>
      </c>
      <c r="B294" s="25" t="s">
        <v>152</v>
      </c>
      <c r="C294" s="86"/>
      <c r="D294" s="30"/>
      <c r="E294" s="30">
        <v>500</v>
      </c>
      <c r="F294" s="30">
        <v>500</v>
      </c>
      <c r="G294" s="86"/>
      <c r="H294" s="30"/>
    </row>
    <row r="295" spans="1:8" ht="12.75">
      <c r="A295" s="10" t="s">
        <v>153</v>
      </c>
      <c r="B295" s="25" t="s">
        <v>154</v>
      </c>
      <c r="C295" s="86"/>
      <c r="D295" s="30"/>
      <c r="E295" s="30">
        <v>3167</v>
      </c>
      <c r="F295" s="30">
        <v>3167</v>
      </c>
      <c r="G295" s="86"/>
      <c r="H295" s="30"/>
    </row>
    <row r="296" spans="1:8" ht="12.75">
      <c r="A296" s="10" t="s">
        <v>155</v>
      </c>
      <c r="B296" s="25" t="s">
        <v>157</v>
      </c>
      <c r="C296" s="86"/>
      <c r="D296" s="30"/>
      <c r="E296" s="30">
        <v>500</v>
      </c>
      <c r="F296" s="30">
        <v>1000</v>
      </c>
      <c r="G296" s="86"/>
      <c r="H296" s="30"/>
    </row>
    <row r="297" spans="1:8" ht="12.75">
      <c r="A297" s="10" t="s">
        <v>159</v>
      </c>
      <c r="B297" s="25" t="s">
        <v>158</v>
      </c>
      <c r="C297" s="86"/>
      <c r="D297" s="30"/>
      <c r="E297" s="30"/>
      <c r="F297" s="30"/>
      <c r="G297" s="86"/>
      <c r="H297" s="30"/>
    </row>
    <row r="298" spans="1:8" ht="12.75">
      <c r="A298" s="10" t="s">
        <v>162</v>
      </c>
      <c r="B298" s="25" t="s">
        <v>163</v>
      </c>
      <c r="C298" s="86"/>
      <c r="D298" s="30"/>
      <c r="E298" s="30"/>
      <c r="F298" s="30"/>
      <c r="G298" s="86"/>
      <c r="H298" s="30"/>
    </row>
    <row r="299" spans="1:8" ht="12.75">
      <c r="A299" s="10" t="s">
        <v>164</v>
      </c>
      <c r="B299" s="25" t="s">
        <v>165</v>
      </c>
      <c r="C299" s="86"/>
      <c r="D299" s="30"/>
      <c r="E299" s="86"/>
      <c r="F299" s="30"/>
      <c r="G299" s="86"/>
      <c r="H299" s="30"/>
    </row>
    <row r="300" spans="1:8" ht="12.75">
      <c r="A300" s="10" t="s">
        <v>166</v>
      </c>
      <c r="B300" s="25" t="s">
        <v>167</v>
      </c>
      <c r="C300" s="86"/>
      <c r="D300" s="30"/>
      <c r="E300" s="86"/>
      <c r="F300" s="30"/>
      <c r="G300" s="86"/>
      <c r="H300" s="30"/>
    </row>
    <row r="301" spans="1:8" ht="12.75">
      <c r="A301" s="10" t="s">
        <v>168</v>
      </c>
      <c r="B301" s="25" t="s">
        <v>169</v>
      </c>
      <c r="C301" s="86"/>
      <c r="D301" s="30"/>
      <c r="E301" s="86"/>
      <c r="F301" s="30">
        <v>360</v>
      </c>
      <c r="G301" s="86"/>
      <c r="H301" s="30"/>
    </row>
    <row r="302" spans="1:8" ht="12.75">
      <c r="A302" s="10" t="s">
        <v>170</v>
      </c>
      <c r="B302" s="186" t="s">
        <v>76</v>
      </c>
      <c r="C302" s="86"/>
      <c r="D302" s="30"/>
      <c r="E302" s="86"/>
      <c r="F302" s="30"/>
      <c r="G302" s="86"/>
      <c r="H302" s="30"/>
    </row>
    <row r="303" spans="1:8" ht="12.75">
      <c r="A303" s="10" t="s">
        <v>172</v>
      </c>
      <c r="B303" s="25" t="s">
        <v>173</v>
      </c>
      <c r="C303" s="86"/>
      <c r="D303" s="30"/>
      <c r="E303" s="86"/>
      <c r="F303" s="30"/>
      <c r="G303" s="86"/>
      <c r="H303" s="30"/>
    </row>
    <row r="304" spans="1:8" ht="12.75">
      <c r="A304" s="10" t="s">
        <v>205</v>
      </c>
      <c r="B304" s="186" t="s">
        <v>208</v>
      </c>
      <c r="C304" s="86"/>
      <c r="D304" s="30"/>
      <c r="E304" s="86"/>
      <c r="F304" s="30"/>
      <c r="G304" s="86"/>
      <c r="H304" s="30"/>
    </row>
    <row r="305" spans="1:8" ht="12.75">
      <c r="A305" s="10" t="s">
        <v>174</v>
      </c>
      <c r="B305" s="25" t="s">
        <v>175</v>
      </c>
      <c r="C305" s="86"/>
      <c r="D305" s="30"/>
      <c r="E305" s="86"/>
      <c r="F305" s="30"/>
      <c r="G305" s="86"/>
      <c r="H305" s="30"/>
    </row>
    <row r="306" spans="1:8" ht="12.75">
      <c r="A306" s="10" t="s">
        <v>176</v>
      </c>
      <c r="B306" s="25" t="s">
        <v>177</v>
      </c>
      <c r="C306" s="86"/>
      <c r="D306" s="30"/>
      <c r="E306" s="86"/>
      <c r="F306" s="30"/>
      <c r="G306" s="86"/>
      <c r="H306" s="30"/>
    </row>
    <row r="307" spans="1:8" ht="12.75">
      <c r="A307" s="10" t="s">
        <v>178</v>
      </c>
      <c r="B307" s="25" t="s">
        <v>179</v>
      </c>
      <c r="C307" s="86"/>
      <c r="D307" s="30"/>
      <c r="E307" s="86"/>
      <c r="F307" s="30"/>
      <c r="G307" s="86"/>
      <c r="H307" s="30"/>
    </row>
    <row r="308" spans="1:8" ht="12.75">
      <c r="A308" s="10" t="s">
        <v>180</v>
      </c>
      <c r="B308" s="25" t="s">
        <v>181</v>
      </c>
      <c r="C308" s="86"/>
      <c r="D308" s="30"/>
      <c r="E308" s="86"/>
      <c r="F308" s="30"/>
      <c r="G308" s="86"/>
      <c r="H308" s="30"/>
    </row>
    <row r="309" spans="1:8" ht="12.75">
      <c r="A309" s="10" t="s">
        <v>182</v>
      </c>
      <c r="B309" s="25" t="s">
        <v>183</v>
      </c>
      <c r="C309" s="86"/>
      <c r="D309" s="30"/>
      <c r="E309" s="86"/>
      <c r="F309" s="30"/>
      <c r="G309" s="86"/>
      <c r="H309" s="30"/>
    </row>
    <row r="310" spans="1:8" ht="12.75">
      <c r="A310" s="10" t="s">
        <v>184</v>
      </c>
      <c r="B310" s="25" t="s">
        <v>185</v>
      </c>
      <c r="C310" s="86"/>
      <c r="D310" s="30"/>
      <c r="E310" s="86"/>
      <c r="F310" s="30"/>
      <c r="G310" s="86"/>
      <c r="H310" s="30"/>
    </row>
    <row r="311" spans="1:8" ht="12.75">
      <c r="A311" s="10" t="s">
        <v>186</v>
      </c>
      <c r="B311" s="25" t="s">
        <v>187</v>
      </c>
      <c r="C311" s="86"/>
      <c r="D311" s="30"/>
      <c r="E311" s="86"/>
      <c r="F311" s="30"/>
      <c r="G311" s="86"/>
      <c r="H311" s="30"/>
    </row>
    <row r="312" spans="1:8" ht="12.75">
      <c r="A312" s="10" t="s">
        <v>188</v>
      </c>
      <c r="B312" s="25" t="s">
        <v>189</v>
      </c>
      <c r="C312" s="86"/>
      <c r="D312" s="30"/>
      <c r="E312" s="86"/>
      <c r="F312" s="30"/>
      <c r="G312" s="86"/>
      <c r="H312" s="30"/>
    </row>
    <row r="313" spans="1:8" ht="12.75">
      <c r="A313" s="10" t="s">
        <v>190</v>
      </c>
      <c r="B313" s="25" t="s">
        <v>191</v>
      </c>
      <c r="C313" s="86"/>
      <c r="D313" s="30"/>
      <c r="E313" s="86"/>
      <c r="F313" s="30"/>
      <c r="G313" s="86"/>
      <c r="H313" s="30">
        <f>H286+H305+H309</f>
        <v>0</v>
      </c>
    </row>
    <row r="314" spans="1:8" ht="12.75">
      <c r="A314" s="10" t="s">
        <v>192</v>
      </c>
      <c r="B314" s="25" t="s">
        <v>193</v>
      </c>
      <c r="C314" s="86"/>
      <c r="D314" s="30"/>
      <c r="E314" s="86"/>
      <c r="F314" s="30"/>
      <c r="G314" s="86"/>
      <c r="H314" s="30"/>
    </row>
    <row r="315" spans="1:8" ht="13.5" thickBot="1">
      <c r="A315" s="11" t="s">
        <v>194</v>
      </c>
      <c r="B315" s="149" t="s">
        <v>195</v>
      </c>
      <c r="C315" s="113"/>
      <c r="D315" s="114"/>
      <c r="E315" s="113"/>
      <c r="F315" s="114"/>
      <c r="G315" s="113"/>
      <c r="H315" s="114"/>
    </row>
    <row r="316" spans="1:8" ht="14.25" thickBot="1" thickTop="1">
      <c r="A316" s="15" t="s">
        <v>196</v>
      </c>
      <c r="B316" s="187" t="s">
        <v>197</v>
      </c>
      <c r="C316" s="107">
        <v>0</v>
      </c>
      <c r="D316" s="163">
        <v>0</v>
      </c>
      <c r="E316" s="107">
        <v>16550</v>
      </c>
      <c r="F316" s="163">
        <f>F289+F284+F279</f>
        <v>28527</v>
      </c>
      <c r="G316" s="107">
        <f>G284+G279</f>
        <v>0</v>
      </c>
      <c r="H316" s="163">
        <f>H289+H284+H279</f>
        <v>0</v>
      </c>
    </row>
    <row r="317" ht="13.5" thickTop="1"/>
    <row r="319" spans="7:8" ht="12.75">
      <c r="G319" s="452"/>
      <c r="H319" s="452"/>
    </row>
    <row r="321" spans="7:11" ht="12.75">
      <c r="G321" s="452"/>
      <c r="H321" s="452"/>
      <c r="K321" s="348"/>
    </row>
    <row r="322" spans="1:8" ht="12.75">
      <c r="A322" s="34"/>
      <c r="B322" s="35"/>
      <c r="C322" s="105"/>
      <c r="D322" s="105"/>
      <c r="E322" s="105"/>
      <c r="F322" s="105"/>
      <c r="G322" s="105"/>
      <c r="H322" s="105"/>
    </row>
    <row r="323" spans="7:8" ht="12.75">
      <c r="G323" s="452"/>
      <c r="H323" s="452"/>
    </row>
    <row r="327" spans="2:8" ht="12.75">
      <c r="B327" s="23"/>
      <c r="G327" s="452" t="s">
        <v>493</v>
      </c>
      <c r="H327" s="452"/>
    </row>
    <row r="328" spans="2:8" ht="12.75">
      <c r="B328" s="474" t="s">
        <v>310</v>
      </c>
      <c r="C328" s="474"/>
      <c r="D328" s="474"/>
      <c r="E328" s="474"/>
      <c r="F328" s="474"/>
      <c r="G328" s="474"/>
      <c r="H328" s="161"/>
    </row>
    <row r="329" ht="13.5" thickBot="1"/>
    <row r="330" spans="1:8" ht="13.5" customHeight="1" thickTop="1">
      <c r="A330" s="471" t="s">
        <v>20</v>
      </c>
      <c r="B330" s="471" t="s">
        <v>21</v>
      </c>
      <c r="C330" s="468" t="s">
        <v>22</v>
      </c>
      <c r="D330" s="469"/>
      <c r="E330" s="468" t="s">
        <v>23</v>
      </c>
      <c r="F330" s="469"/>
      <c r="G330" s="468" t="s">
        <v>12</v>
      </c>
      <c r="H330" s="469"/>
    </row>
    <row r="331" spans="1:8" ht="12.75">
      <c r="A331" s="472"/>
      <c r="B331" s="472"/>
      <c r="C331" s="157" t="s">
        <v>226</v>
      </c>
      <c r="D331" s="49" t="s">
        <v>226</v>
      </c>
      <c r="E331" s="157" t="s">
        <v>226</v>
      </c>
      <c r="F331" s="49" t="s">
        <v>226</v>
      </c>
      <c r="G331" s="157" t="s">
        <v>226</v>
      </c>
      <c r="H331" s="49" t="s">
        <v>226</v>
      </c>
    </row>
    <row r="332" spans="1:8" ht="13.5" thickBot="1">
      <c r="A332" s="473"/>
      <c r="B332" s="473"/>
      <c r="C332" s="159" t="s">
        <v>1</v>
      </c>
      <c r="D332" s="158" t="s">
        <v>363</v>
      </c>
      <c r="E332" s="159" t="s">
        <v>1</v>
      </c>
      <c r="F332" s="158" t="s">
        <v>363</v>
      </c>
      <c r="G332" s="159" t="s">
        <v>292</v>
      </c>
      <c r="H332" s="158" t="s">
        <v>1</v>
      </c>
    </row>
    <row r="333" spans="1:8" ht="13.5" thickTop="1">
      <c r="A333" s="7" t="s">
        <v>126</v>
      </c>
      <c r="B333" s="3" t="s">
        <v>128</v>
      </c>
      <c r="C333" s="106"/>
      <c r="D333" s="111"/>
      <c r="E333" s="106"/>
      <c r="F333" s="111"/>
      <c r="G333" s="106"/>
      <c r="H333" s="111"/>
    </row>
    <row r="334" spans="1:8" ht="12.75">
      <c r="A334" s="10" t="s">
        <v>129</v>
      </c>
      <c r="B334" s="4" t="s">
        <v>130</v>
      </c>
      <c r="C334" s="86">
        <v>61803</v>
      </c>
      <c r="D334" s="30"/>
      <c r="E334" s="86"/>
      <c r="F334" s="30"/>
      <c r="G334" s="86"/>
      <c r="H334" s="30"/>
    </row>
    <row r="335" spans="1:8" ht="12.75">
      <c r="A335" s="10" t="s">
        <v>131</v>
      </c>
      <c r="B335" s="4" t="s">
        <v>132</v>
      </c>
      <c r="C335" s="86">
        <v>11208</v>
      </c>
      <c r="D335" s="30"/>
      <c r="E335" s="86">
        <v>0</v>
      </c>
      <c r="F335" s="30">
        <v>0</v>
      </c>
      <c r="G335" s="86">
        <v>0</v>
      </c>
      <c r="H335" s="30">
        <v>0</v>
      </c>
    </row>
    <row r="336" spans="1:8" ht="12.75">
      <c r="A336" s="10" t="s">
        <v>133</v>
      </c>
      <c r="B336" s="4" t="s">
        <v>134</v>
      </c>
      <c r="C336" s="86">
        <v>6969</v>
      </c>
      <c r="D336" s="30"/>
      <c r="E336" s="86"/>
      <c r="F336" s="30"/>
      <c r="G336" s="86"/>
      <c r="H336" s="30"/>
    </row>
    <row r="337" spans="1:8" ht="12.75">
      <c r="A337" s="10" t="s">
        <v>137</v>
      </c>
      <c r="B337" s="4" t="s">
        <v>138</v>
      </c>
      <c r="C337" s="86">
        <v>2981</v>
      </c>
      <c r="D337" s="30"/>
      <c r="E337" s="86"/>
      <c r="F337" s="30"/>
      <c r="G337" s="86"/>
      <c r="H337" s="30"/>
    </row>
    <row r="338" spans="1:8" ht="12.75">
      <c r="A338" s="10" t="s">
        <v>139</v>
      </c>
      <c r="B338" s="4" t="s">
        <v>140</v>
      </c>
      <c r="C338" s="86">
        <v>1258</v>
      </c>
      <c r="D338" s="30"/>
      <c r="E338" s="86"/>
      <c r="F338" s="30"/>
      <c r="G338" s="86"/>
      <c r="H338" s="30"/>
    </row>
    <row r="339" spans="1:8" ht="12.75">
      <c r="A339" s="10" t="s">
        <v>141</v>
      </c>
      <c r="B339" s="4" t="s">
        <v>142</v>
      </c>
      <c r="C339" s="86">
        <v>5900</v>
      </c>
      <c r="D339" s="30"/>
      <c r="E339" s="86"/>
      <c r="F339" s="246">
        <f>F344</f>
        <v>500</v>
      </c>
      <c r="G339" s="86">
        <v>0</v>
      </c>
      <c r="H339" s="30">
        <v>0</v>
      </c>
    </row>
    <row r="340" spans="1:8" ht="12.75">
      <c r="A340" s="10" t="s">
        <v>143</v>
      </c>
      <c r="B340" s="4" t="s">
        <v>144</v>
      </c>
      <c r="C340" s="86">
        <v>3000</v>
      </c>
      <c r="D340" s="30"/>
      <c r="E340" s="86"/>
      <c r="F340" s="30"/>
      <c r="G340" s="86"/>
      <c r="H340" s="30"/>
    </row>
    <row r="341" spans="1:8" ht="12.75">
      <c r="A341" s="10" t="s">
        <v>145</v>
      </c>
      <c r="B341" s="4" t="s">
        <v>146</v>
      </c>
      <c r="C341" s="86"/>
      <c r="D341" s="30"/>
      <c r="E341" s="86"/>
      <c r="F341" s="30"/>
      <c r="G341" s="86"/>
      <c r="H341" s="30"/>
    </row>
    <row r="342" spans="1:8" ht="12.75">
      <c r="A342" s="10" t="s">
        <v>147</v>
      </c>
      <c r="B342" s="4" t="s">
        <v>148</v>
      </c>
      <c r="C342" s="86"/>
      <c r="D342" s="30"/>
      <c r="E342" s="86"/>
      <c r="F342" s="30"/>
      <c r="G342" s="86"/>
      <c r="H342" s="30"/>
    </row>
    <row r="343" spans="1:8" ht="12.75">
      <c r="A343" s="10" t="s">
        <v>149</v>
      </c>
      <c r="B343" s="4" t="s">
        <v>150</v>
      </c>
      <c r="C343" s="86"/>
      <c r="D343" s="30"/>
      <c r="E343" s="86"/>
      <c r="F343" s="30"/>
      <c r="G343" s="86"/>
      <c r="H343" s="30"/>
    </row>
    <row r="344" spans="1:8" ht="12.75">
      <c r="A344" s="10" t="s">
        <v>151</v>
      </c>
      <c r="B344" s="4" t="s">
        <v>152</v>
      </c>
      <c r="C344" s="86"/>
      <c r="D344" s="30"/>
      <c r="E344" s="86"/>
      <c r="F344" s="30">
        <v>500</v>
      </c>
      <c r="G344" s="86"/>
      <c r="H344" s="30"/>
    </row>
    <row r="345" spans="1:8" ht="12.75">
      <c r="A345" s="10" t="s">
        <v>153</v>
      </c>
      <c r="B345" s="4" t="s">
        <v>154</v>
      </c>
      <c r="C345" s="86"/>
      <c r="D345" s="30"/>
      <c r="E345" s="86"/>
      <c r="F345" s="30"/>
      <c r="G345" s="86"/>
      <c r="H345" s="30"/>
    </row>
    <row r="346" spans="1:8" ht="12.75">
      <c r="A346" s="10" t="s">
        <v>155</v>
      </c>
      <c r="B346" s="4" t="s">
        <v>157</v>
      </c>
      <c r="C346" s="86"/>
      <c r="D346" s="30"/>
      <c r="E346" s="86"/>
      <c r="F346" s="30"/>
      <c r="G346" s="86"/>
      <c r="H346" s="30"/>
    </row>
    <row r="347" spans="1:8" ht="12.75">
      <c r="A347" s="10" t="s">
        <v>159</v>
      </c>
      <c r="B347" s="4" t="s">
        <v>158</v>
      </c>
      <c r="C347" s="86"/>
      <c r="D347" s="30"/>
      <c r="E347" s="86"/>
      <c r="F347" s="30"/>
      <c r="G347" s="86"/>
      <c r="H347" s="30"/>
    </row>
    <row r="348" spans="1:8" ht="12.75">
      <c r="A348" s="10" t="s">
        <v>162</v>
      </c>
      <c r="B348" s="4" t="s">
        <v>163</v>
      </c>
      <c r="C348" s="86"/>
      <c r="D348" s="30"/>
      <c r="E348" s="86"/>
      <c r="F348" s="30"/>
      <c r="G348" s="86"/>
      <c r="H348" s="30"/>
    </row>
    <row r="349" spans="1:8" ht="12.75">
      <c r="A349" s="10" t="s">
        <v>164</v>
      </c>
      <c r="B349" s="4" t="s">
        <v>165</v>
      </c>
      <c r="C349" s="86"/>
      <c r="D349" s="30"/>
      <c r="E349" s="86"/>
      <c r="F349" s="30"/>
      <c r="G349" s="86"/>
      <c r="H349" s="30"/>
    </row>
    <row r="350" spans="1:8" ht="12.75">
      <c r="A350" s="10" t="s">
        <v>166</v>
      </c>
      <c r="B350" s="4" t="s">
        <v>167</v>
      </c>
      <c r="C350" s="86"/>
      <c r="D350" s="30"/>
      <c r="E350" s="86"/>
      <c r="F350" s="30"/>
      <c r="G350" s="86"/>
      <c r="H350" s="30"/>
    </row>
    <row r="351" spans="1:8" ht="12.75">
      <c r="A351" s="10" t="s">
        <v>168</v>
      </c>
      <c r="B351" s="4" t="s">
        <v>169</v>
      </c>
      <c r="C351" s="86"/>
      <c r="D351" s="30"/>
      <c r="E351" s="86"/>
      <c r="F351" s="30"/>
      <c r="G351" s="86"/>
      <c r="H351" s="30"/>
    </row>
    <row r="352" spans="1:8" ht="12.75">
      <c r="A352" s="10" t="s">
        <v>170</v>
      </c>
      <c r="B352" s="153" t="s">
        <v>76</v>
      </c>
      <c r="C352" s="86"/>
      <c r="D352" s="30"/>
      <c r="E352" s="86"/>
      <c r="F352" s="30"/>
      <c r="G352" s="86"/>
      <c r="H352" s="30"/>
    </row>
    <row r="353" spans="1:8" ht="12.75">
      <c r="A353" s="10" t="s">
        <v>172</v>
      </c>
      <c r="B353" s="4" t="s">
        <v>173</v>
      </c>
      <c r="C353" s="86"/>
      <c r="D353" s="30"/>
      <c r="E353" s="86"/>
      <c r="F353" s="30"/>
      <c r="G353" s="86"/>
      <c r="H353" s="30"/>
    </row>
    <row r="354" spans="1:8" ht="12.75">
      <c r="A354" s="10" t="s">
        <v>205</v>
      </c>
      <c r="B354" s="153" t="s">
        <v>208</v>
      </c>
      <c r="C354" s="86"/>
      <c r="D354" s="30"/>
      <c r="E354" s="86"/>
      <c r="F354" s="30"/>
      <c r="G354" s="86"/>
      <c r="H354" s="30"/>
    </row>
    <row r="355" spans="1:8" ht="12.75">
      <c r="A355" s="10" t="s">
        <v>174</v>
      </c>
      <c r="B355" s="4" t="s">
        <v>175</v>
      </c>
      <c r="C355" s="86"/>
      <c r="D355" s="30"/>
      <c r="E355" s="86"/>
      <c r="F355" s="30"/>
      <c r="G355" s="86"/>
      <c r="H355" s="30"/>
    </row>
    <row r="356" spans="1:8" ht="12.75">
      <c r="A356" s="10" t="s">
        <v>176</v>
      </c>
      <c r="B356" s="4" t="s">
        <v>177</v>
      </c>
      <c r="C356" s="86"/>
      <c r="D356" s="30"/>
      <c r="E356" s="86"/>
      <c r="F356" s="30"/>
      <c r="G356" s="86"/>
      <c r="H356" s="30"/>
    </row>
    <row r="357" spans="1:8" ht="12.75">
      <c r="A357" s="10" t="s">
        <v>178</v>
      </c>
      <c r="B357" s="4" t="s">
        <v>179</v>
      </c>
      <c r="C357" s="86"/>
      <c r="D357" s="30"/>
      <c r="E357" s="86"/>
      <c r="F357" s="30">
        <v>86000</v>
      </c>
      <c r="G357" s="86"/>
      <c r="H357" s="30"/>
    </row>
    <row r="358" spans="1:8" ht="12.75">
      <c r="A358" s="10" t="s">
        <v>180</v>
      </c>
      <c r="B358" s="4" t="s">
        <v>181</v>
      </c>
      <c r="C358" s="86"/>
      <c r="D358" s="30"/>
      <c r="E358" s="86"/>
      <c r="F358" s="30"/>
      <c r="G358" s="86"/>
      <c r="H358" s="30"/>
    </row>
    <row r="359" spans="1:8" ht="12.75">
      <c r="A359" s="10" t="s">
        <v>182</v>
      </c>
      <c r="B359" s="4" t="s">
        <v>183</v>
      </c>
      <c r="C359" s="86"/>
      <c r="D359" s="30"/>
      <c r="E359" s="86"/>
      <c r="F359" s="30"/>
      <c r="G359" s="86"/>
      <c r="H359" s="30"/>
    </row>
    <row r="360" spans="1:8" ht="12.75">
      <c r="A360" s="10" t="s">
        <v>184</v>
      </c>
      <c r="B360" s="4" t="s">
        <v>185</v>
      </c>
      <c r="C360" s="86"/>
      <c r="D360" s="30"/>
      <c r="E360" s="86"/>
      <c r="F360" s="30"/>
      <c r="G360" s="86"/>
      <c r="H360" s="30"/>
    </row>
    <row r="361" spans="1:8" ht="12.75">
      <c r="A361" s="10" t="s">
        <v>186</v>
      </c>
      <c r="B361" s="4" t="s">
        <v>187</v>
      </c>
      <c r="C361" s="86"/>
      <c r="D361" s="30"/>
      <c r="E361" s="86"/>
      <c r="F361" s="30"/>
      <c r="G361" s="86"/>
      <c r="H361" s="30"/>
    </row>
    <row r="362" spans="1:8" ht="12.75">
      <c r="A362" s="10" t="s">
        <v>188</v>
      </c>
      <c r="B362" s="4" t="s">
        <v>189</v>
      </c>
      <c r="C362" s="86"/>
      <c r="D362" s="30"/>
      <c r="E362" s="86"/>
      <c r="F362" s="30" t="e">
        <f>F329+F331+F332+F357</f>
        <v>#VALUE!</v>
      </c>
      <c r="G362" s="86"/>
      <c r="H362" s="30"/>
    </row>
    <row r="363" spans="1:8" ht="12.75">
      <c r="A363" s="10" t="s">
        <v>190</v>
      </c>
      <c r="B363" s="4" t="s">
        <v>191</v>
      </c>
      <c r="C363" s="86"/>
      <c r="D363" s="30"/>
      <c r="E363" s="86"/>
      <c r="F363" s="30"/>
      <c r="G363" s="86"/>
      <c r="H363" s="30"/>
    </row>
    <row r="364" spans="1:8" ht="12.75">
      <c r="A364" s="10" t="s">
        <v>192</v>
      </c>
      <c r="B364" s="4" t="s">
        <v>193</v>
      </c>
      <c r="C364" s="86"/>
      <c r="D364" s="30"/>
      <c r="E364" s="86"/>
      <c r="F364" s="30"/>
      <c r="G364" s="86"/>
      <c r="H364" s="30"/>
    </row>
    <row r="365" spans="1:8" ht="13.5" thickBot="1">
      <c r="A365" s="11" t="s">
        <v>194</v>
      </c>
      <c r="B365" s="12" t="s">
        <v>195</v>
      </c>
      <c r="C365" s="113"/>
      <c r="D365" s="114"/>
      <c r="E365" s="113"/>
      <c r="F365" s="114"/>
      <c r="G365" s="113"/>
      <c r="H365" s="114"/>
    </row>
    <row r="366" spans="1:11" ht="14.25" thickBot="1" thickTop="1">
      <c r="A366" s="15" t="s">
        <v>196</v>
      </c>
      <c r="B366" s="16" t="s">
        <v>197</v>
      </c>
      <c r="C366" s="107"/>
      <c r="D366" s="163"/>
      <c r="E366" s="107"/>
      <c r="F366" s="163">
        <f>F339</f>
        <v>500</v>
      </c>
      <c r="G366" s="107">
        <v>0</v>
      </c>
      <c r="H366" s="163">
        <v>0</v>
      </c>
      <c r="K366" s="1">
        <v>500</v>
      </c>
    </row>
    <row r="367" ht="13.5" thickTop="1"/>
    <row r="370" spans="7:8" ht="12.75">
      <c r="G370" s="452"/>
      <c r="H370" s="452"/>
    </row>
    <row r="371" spans="7:8" ht="12.75">
      <c r="G371" s="452" t="s">
        <v>326</v>
      </c>
      <c r="H371" s="452"/>
    </row>
    <row r="372" spans="2:8" ht="12.75">
      <c r="B372" s="481" t="s">
        <v>315</v>
      </c>
      <c r="C372" s="481"/>
      <c r="D372" s="481"/>
      <c r="E372" s="481"/>
      <c r="F372" s="481"/>
      <c r="G372" s="481"/>
      <c r="H372" s="174"/>
    </row>
    <row r="373" ht="13.5" thickBot="1"/>
    <row r="374" spans="1:8" ht="13.5" customHeight="1" thickTop="1">
      <c r="A374" s="471" t="s">
        <v>20</v>
      </c>
      <c r="B374" s="471" t="s">
        <v>21</v>
      </c>
      <c r="C374" s="468" t="s">
        <v>22</v>
      </c>
      <c r="D374" s="469"/>
      <c r="E374" s="468" t="s">
        <v>23</v>
      </c>
      <c r="F374" s="469"/>
      <c r="G374" s="468" t="s">
        <v>22</v>
      </c>
      <c r="H374" s="469"/>
    </row>
    <row r="375" spans="1:8" ht="12.75">
      <c r="A375" s="472"/>
      <c r="B375" s="472"/>
      <c r="C375" s="157" t="s">
        <v>226</v>
      </c>
      <c r="D375" s="49" t="s">
        <v>226</v>
      </c>
      <c r="E375" s="157" t="s">
        <v>226</v>
      </c>
      <c r="F375" s="49" t="s">
        <v>226</v>
      </c>
      <c r="G375" s="157"/>
      <c r="H375" s="49"/>
    </row>
    <row r="376" spans="1:8" ht="13.5" thickBot="1">
      <c r="A376" s="473"/>
      <c r="B376" s="473"/>
      <c r="C376" s="159" t="s">
        <v>292</v>
      </c>
      <c r="D376" s="158" t="s">
        <v>363</v>
      </c>
      <c r="E376" s="159" t="s">
        <v>292</v>
      </c>
      <c r="F376" s="158" t="s">
        <v>1</v>
      </c>
      <c r="G376" s="159" t="s">
        <v>351</v>
      </c>
      <c r="H376" s="158" t="s">
        <v>351</v>
      </c>
    </row>
    <row r="377" spans="1:8" ht="13.5" thickTop="1">
      <c r="A377" s="7" t="s">
        <v>126</v>
      </c>
      <c r="B377" s="3" t="s">
        <v>128</v>
      </c>
      <c r="C377" s="247">
        <v>122423</v>
      </c>
      <c r="D377" s="247">
        <v>110000</v>
      </c>
      <c r="E377" s="106"/>
      <c r="F377" s="111"/>
      <c r="G377" s="106"/>
      <c r="H377" s="247"/>
    </row>
    <row r="378" spans="1:8" ht="12.75">
      <c r="A378" s="10" t="s">
        <v>129</v>
      </c>
      <c r="B378" s="4" t="s">
        <v>130</v>
      </c>
      <c r="C378" s="246">
        <v>29023</v>
      </c>
      <c r="D378" s="246">
        <f>D379+D380+D381+D382</f>
        <v>20000</v>
      </c>
      <c r="E378" s="86"/>
      <c r="F378" s="30"/>
      <c r="G378" s="86"/>
      <c r="H378" s="246"/>
    </row>
    <row r="379" spans="1:8" ht="13.5">
      <c r="A379" s="292">
        <v>201</v>
      </c>
      <c r="B379" s="287" t="s">
        <v>343</v>
      </c>
      <c r="C379" s="246"/>
      <c r="D379" s="246"/>
      <c r="E379" s="86"/>
      <c r="F379" s="30"/>
      <c r="G379" s="86"/>
      <c r="H379" s="246"/>
    </row>
    <row r="380" spans="1:8" ht="13.5">
      <c r="A380" s="293">
        <v>202</v>
      </c>
      <c r="B380" s="288" t="s">
        <v>344</v>
      </c>
      <c r="C380" s="246"/>
      <c r="D380" s="30">
        <v>18000</v>
      </c>
      <c r="E380" s="86"/>
      <c r="F380" s="30"/>
      <c r="G380" s="86"/>
      <c r="H380" s="246"/>
    </row>
    <row r="381" spans="1:8" ht="26.25">
      <c r="A381" s="293">
        <v>205</v>
      </c>
      <c r="B381" s="288" t="s">
        <v>345</v>
      </c>
      <c r="C381" s="246"/>
      <c r="D381" s="30"/>
      <c r="E381" s="86"/>
      <c r="F381" s="30"/>
      <c r="G381" s="86"/>
      <c r="H381" s="246"/>
    </row>
    <row r="382" spans="1:8" ht="13.5">
      <c r="A382" s="294">
        <v>209</v>
      </c>
      <c r="B382" s="290" t="s">
        <v>347</v>
      </c>
      <c r="C382" s="246"/>
      <c r="D382" s="30">
        <v>2000</v>
      </c>
      <c r="E382" s="86"/>
      <c r="F382" s="30"/>
      <c r="G382" s="86"/>
      <c r="H382" s="246"/>
    </row>
    <row r="383" spans="1:8" ht="12.75">
      <c r="A383" s="10" t="s">
        <v>131</v>
      </c>
      <c r="B383" s="4" t="s">
        <v>132</v>
      </c>
      <c r="C383" s="246">
        <v>27414</v>
      </c>
      <c r="D383" s="246">
        <f>D384+D386+D387</f>
        <v>26000</v>
      </c>
      <c r="E383" s="86">
        <v>0</v>
      </c>
      <c r="F383" s="30"/>
      <c r="G383" s="86"/>
      <c r="H383" s="246"/>
    </row>
    <row r="384" spans="1:8" ht="12.75">
      <c r="A384" s="10" t="s">
        <v>133</v>
      </c>
      <c r="B384" s="4" t="s">
        <v>134</v>
      </c>
      <c r="C384" s="30">
        <v>15904</v>
      </c>
      <c r="D384" s="30">
        <v>16120</v>
      </c>
      <c r="E384" s="86"/>
      <c r="F384" s="30"/>
      <c r="G384" s="86"/>
      <c r="H384" s="30"/>
    </row>
    <row r="385" spans="1:8" ht="12.75" hidden="1">
      <c r="A385" s="10" t="s">
        <v>135</v>
      </c>
      <c r="B385" s="4" t="s">
        <v>136</v>
      </c>
      <c r="C385" s="30"/>
      <c r="D385" s="30"/>
      <c r="E385" s="86"/>
      <c r="F385" s="30"/>
      <c r="G385" s="86"/>
      <c r="H385" s="30"/>
    </row>
    <row r="386" spans="1:8" ht="12.75">
      <c r="A386" s="10" t="s">
        <v>137</v>
      </c>
      <c r="B386" s="4" t="s">
        <v>138</v>
      </c>
      <c r="C386" s="30">
        <v>7270</v>
      </c>
      <c r="D386" s="30">
        <v>6240</v>
      </c>
      <c r="E386" s="86"/>
      <c r="F386" s="30"/>
      <c r="G386" s="86"/>
      <c r="H386" s="30"/>
    </row>
    <row r="387" spans="1:8" ht="12.75">
      <c r="A387" s="10" t="s">
        <v>139</v>
      </c>
      <c r="B387" s="4" t="s">
        <v>140</v>
      </c>
      <c r="C387" s="30">
        <v>4240</v>
      </c>
      <c r="D387" s="30">
        <v>3640</v>
      </c>
      <c r="E387" s="86"/>
      <c r="F387" s="30"/>
      <c r="G387" s="86"/>
      <c r="H387" s="30"/>
    </row>
    <row r="388" spans="1:8" ht="12.75">
      <c r="A388" s="10" t="s">
        <v>141</v>
      </c>
      <c r="B388" s="4" t="s">
        <v>142</v>
      </c>
      <c r="C388" s="246">
        <v>225594</v>
      </c>
      <c r="D388" s="246">
        <f>D389+D390+D391+D392+D393+D394+D395+D396+D397+D399+D400+D402</f>
        <v>115100</v>
      </c>
      <c r="E388" s="86">
        <v>0</v>
      </c>
      <c r="F388" s="30"/>
      <c r="G388" s="86"/>
      <c r="H388" s="246"/>
    </row>
    <row r="389" spans="1:8" ht="12.75">
      <c r="A389" s="10" t="s">
        <v>143</v>
      </c>
      <c r="B389" s="4" t="s">
        <v>144</v>
      </c>
      <c r="C389" s="30">
        <v>8000</v>
      </c>
      <c r="D389" s="30">
        <v>15000</v>
      </c>
      <c r="E389" s="86"/>
      <c r="F389" s="30"/>
      <c r="G389" s="86"/>
      <c r="H389" s="30"/>
    </row>
    <row r="390" spans="1:8" ht="12.75">
      <c r="A390" s="10" t="s">
        <v>145</v>
      </c>
      <c r="B390" s="4" t="s">
        <v>146</v>
      </c>
      <c r="C390" s="30">
        <v>500</v>
      </c>
      <c r="D390" s="30">
        <v>500</v>
      </c>
      <c r="E390" s="86"/>
      <c r="F390" s="30"/>
      <c r="G390" s="86"/>
      <c r="H390" s="30"/>
    </row>
    <row r="391" spans="1:8" ht="12.75">
      <c r="A391" s="10" t="s">
        <v>147</v>
      </c>
      <c r="B391" s="4" t="s">
        <v>148</v>
      </c>
      <c r="C391" s="30">
        <v>5580</v>
      </c>
      <c r="D391" s="30">
        <v>5580</v>
      </c>
      <c r="E391" s="86"/>
      <c r="F391" s="30"/>
      <c r="G391" s="86"/>
      <c r="H391" s="30"/>
    </row>
    <row r="392" spans="1:8" ht="12.75">
      <c r="A392" s="10" t="s">
        <v>149</v>
      </c>
      <c r="B392" s="4" t="s">
        <v>150</v>
      </c>
      <c r="C392" s="30">
        <v>1500</v>
      </c>
      <c r="D392" s="30">
        <v>1500</v>
      </c>
      <c r="E392" s="86"/>
      <c r="F392" s="30"/>
      <c r="G392" s="86"/>
      <c r="H392" s="30"/>
    </row>
    <row r="393" spans="1:8" ht="12.75">
      <c r="A393" s="10" t="s">
        <v>151</v>
      </c>
      <c r="B393" s="4" t="s">
        <v>152</v>
      </c>
      <c r="C393" s="30">
        <v>15000</v>
      </c>
      <c r="D393" s="30">
        <v>15000</v>
      </c>
      <c r="E393" s="86"/>
      <c r="F393" s="30"/>
      <c r="G393" s="86"/>
      <c r="H393" s="30"/>
    </row>
    <row r="394" spans="1:8" ht="12.75">
      <c r="A394" s="10" t="s">
        <v>153</v>
      </c>
      <c r="B394" s="4" t="s">
        <v>154</v>
      </c>
      <c r="C394" s="30">
        <v>20307</v>
      </c>
      <c r="D394" s="30">
        <v>20307</v>
      </c>
      <c r="E394" s="86"/>
      <c r="F394" s="30"/>
      <c r="G394" s="86"/>
      <c r="H394" s="30"/>
    </row>
    <row r="395" spans="1:8" ht="12.75">
      <c r="A395" s="10" t="s">
        <v>155</v>
      </c>
      <c r="B395" s="4" t="s">
        <v>157</v>
      </c>
      <c r="C395" s="30">
        <v>8000</v>
      </c>
      <c r="D395" s="30">
        <v>46669</v>
      </c>
      <c r="E395" s="86"/>
      <c r="F395" s="30"/>
      <c r="G395" s="86"/>
      <c r="H395" s="30"/>
    </row>
    <row r="396" spans="1:8" ht="12.75">
      <c r="A396" s="10" t="s">
        <v>159</v>
      </c>
      <c r="B396" s="4" t="s">
        <v>158</v>
      </c>
      <c r="C396" s="30">
        <v>2000</v>
      </c>
      <c r="D396" s="30">
        <v>2000</v>
      </c>
      <c r="E396" s="86"/>
      <c r="F396" s="30"/>
      <c r="G396" s="86"/>
      <c r="H396" s="30"/>
    </row>
    <row r="397" spans="1:8" ht="12.75">
      <c r="A397" s="10" t="s">
        <v>162</v>
      </c>
      <c r="B397" s="4" t="s">
        <v>163</v>
      </c>
      <c r="C397" s="30">
        <v>2000</v>
      </c>
      <c r="D397" s="30">
        <v>2000</v>
      </c>
      <c r="E397" s="86"/>
      <c r="F397" s="30"/>
      <c r="G397" s="86"/>
      <c r="H397" s="30"/>
    </row>
    <row r="398" spans="1:8" ht="12.75" hidden="1">
      <c r="A398" s="10" t="s">
        <v>164</v>
      </c>
      <c r="B398" s="4" t="s">
        <v>165</v>
      </c>
      <c r="C398" s="30"/>
      <c r="D398" s="30"/>
      <c r="E398" s="86"/>
      <c r="F398" s="30"/>
      <c r="G398" s="86"/>
      <c r="H398" s="30"/>
    </row>
    <row r="399" spans="1:8" ht="12.75">
      <c r="A399" s="10" t="s">
        <v>166</v>
      </c>
      <c r="B399" s="4" t="s">
        <v>167</v>
      </c>
      <c r="C399" s="30">
        <v>2000</v>
      </c>
      <c r="D399" s="30">
        <v>2000</v>
      </c>
      <c r="E399" s="86"/>
      <c r="F399" s="30"/>
      <c r="G399" s="86"/>
      <c r="H399" s="30"/>
    </row>
    <row r="400" spans="1:8" ht="12.75">
      <c r="A400" s="10" t="s">
        <v>168</v>
      </c>
      <c r="B400" s="4" t="s">
        <v>169</v>
      </c>
      <c r="C400" s="30">
        <v>4544</v>
      </c>
      <c r="D400" s="30">
        <v>4544</v>
      </c>
      <c r="E400" s="86"/>
      <c r="F400" s="30"/>
      <c r="G400" s="86"/>
      <c r="H400" s="30"/>
    </row>
    <row r="401" spans="1:8" ht="12.75" hidden="1">
      <c r="A401" s="10" t="s">
        <v>170</v>
      </c>
      <c r="B401" s="153" t="s">
        <v>76</v>
      </c>
      <c r="C401" s="30"/>
      <c r="D401" s="30"/>
      <c r="E401" s="86"/>
      <c r="F401" s="30"/>
      <c r="G401" s="86"/>
      <c r="H401" s="30"/>
    </row>
    <row r="402" spans="1:8" ht="12.75">
      <c r="A402" s="10" t="s">
        <v>371</v>
      </c>
      <c r="B402" s="4" t="s">
        <v>173</v>
      </c>
      <c r="C402" s="30"/>
      <c r="D402" s="30"/>
      <c r="E402" s="86"/>
      <c r="F402" s="30"/>
      <c r="G402" s="86"/>
      <c r="H402" s="30"/>
    </row>
    <row r="403" spans="1:8" ht="12.75">
      <c r="A403" s="10" t="s">
        <v>205</v>
      </c>
      <c r="B403" s="153" t="s">
        <v>208</v>
      </c>
      <c r="C403" s="30">
        <v>150</v>
      </c>
      <c r="D403" s="246">
        <v>150</v>
      </c>
      <c r="E403" s="86"/>
      <c r="F403" s="30"/>
      <c r="G403" s="86"/>
      <c r="H403" s="30"/>
    </row>
    <row r="404" spans="1:8" ht="12.75" hidden="1">
      <c r="A404" s="10" t="s">
        <v>372</v>
      </c>
      <c r="B404" s="4" t="s">
        <v>175</v>
      </c>
      <c r="C404" s="86"/>
      <c r="D404" s="30"/>
      <c r="E404" s="86"/>
      <c r="F404" s="30"/>
      <c r="G404" s="86"/>
      <c r="H404" s="30"/>
    </row>
    <row r="405" spans="1:8" ht="12.75" hidden="1">
      <c r="A405" s="10" t="s">
        <v>373</v>
      </c>
      <c r="B405" s="4" t="s">
        <v>177</v>
      </c>
      <c r="C405" s="86"/>
      <c r="D405" s="30"/>
      <c r="E405" s="86"/>
      <c r="F405" s="30"/>
      <c r="G405" s="86"/>
      <c r="H405" s="30"/>
    </row>
    <row r="406" spans="1:8" ht="12.75" hidden="1">
      <c r="A406" s="10" t="s">
        <v>374</v>
      </c>
      <c r="B406" s="4" t="s">
        <v>179</v>
      </c>
      <c r="C406" s="86"/>
      <c r="D406" s="30"/>
      <c r="E406" s="86"/>
      <c r="F406" s="30"/>
      <c r="G406" s="86"/>
      <c r="H406" s="30"/>
    </row>
    <row r="407" spans="1:8" ht="12.75" hidden="1">
      <c r="A407" s="10" t="s">
        <v>172</v>
      </c>
      <c r="B407" s="4" t="s">
        <v>181</v>
      </c>
      <c r="C407" s="86"/>
      <c r="D407" s="30"/>
      <c r="E407" s="86"/>
      <c r="F407" s="30"/>
      <c r="G407" s="86"/>
      <c r="H407" s="30"/>
    </row>
    <row r="408" spans="1:8" ht="12.75" hidden="1">
      <c r="A408" s="10" t="s">
        <v>375</v>
      </c>
      <c r="B408" s="4" t="s">
        <v>183</v>
      </c>
      <c r="C408" s="86"/>
      <c r="D408" s="30"/>
      <c r="E408" s="86"/>
      <c r="F408" s="30"/>
      <c r="G408" s="86"/>
      <c r="H408" s="30"/>
    </row>
    <row r="409" spans="1:8" ht="12.75" hidden="1">
      <c r="A409" s="10" t="s">
        <v>376</v>
      </c>
      <c r="B409" s="4" t="s">
        <v>185</v>
      </c>
      <c r="C409" s="86"/>
      <c r="D409" s="30"/>
      <c r="E409" s="86"/>
      <c r="F409" s="30"/>
      <c r="G409" s="86"/>
      <c r="H409" s="30"/>
    </row>
    <row r="410" spans="1:8" ht="12.75">
      <c r="A410" s="10" t="s">
        <v>186</v>
      </c>
      <c r="B410" s="4" t="s">
        <v>187</v>
      </c>
      <c r="C410" s="86"/>
      <c r="D410" s="30"/>
      <c r="E410" s="86"/>
      <c r="F410" s="30"/>
      <c r="G410" s="86"/>
      <c r="H410" s="30"/>
    </row>
    <row r="411" spans="1:8" ht="12.75">
      <c r="A411" s="10" t="s">
        <v>188</v>
      </c>
      <c r="B411" s="4" t="s">
        <v>189</v>
      </c>
      <c r="C411" s="86"/>
      <c r="D411" s="246">
        <f>D412+D413</f>
        <v>100000</v>
      </c>
      <c r="E411" s="86"/>
      <c r="F411" s="30"/>
      <c r="G411" s="86"/>
      <c r="H411" s="30"/>
    </row>
    <row r="412" spans="1:8" ht="12.75">
      <c r="A412" s="10" t="s">
        <v>380</v>
      </c>
      <c r="B412" s="4" t="s">
        <v>545</v>
      </c>
      <c r="C412" s="86">
        <v>5000</v>
      </c>
      <c r="D412" s="30">
        <v>30000</v>
      </c>
      <c r="E412" s="86"/>
      <c r="F412" s="30"/>
      <c r="G412" s="249"/>
      <c r="H412" s="246"/>
    </row>
    <row r="413" spans="1:8" ht="13.5" thickBot="1">
      <c r="A413" s="10" t="s">
        <v>381</v>
      </c>
      <c r="B413" s="4" t="s">
        <v>546</v>
      </c>
      <c r="C413" s="86">
        <v>150000</v>
      </c>
      <c r="D413" s="30">
        <v>70000</v>
      </c>
      <c r="E413" s="86"/>
      <c r="F413" s="30"/>
      <c r="G413" s="86"/>
      <c r="H413" s="30"/>
    </row>
    <row r="414" spans="1:8" ht="13.5" hidden="1" thickBot="1">
      <c r="A414" s="10" t="s">
        <v>377</v>
      </c>
      <c r="B414" s="4" t="s">
        <v>193</v>
      </c>
      <c r="C414" s="86"/>
      <c r="D414" s="30"/>
      <c r="E414" s="86"/>
      <c r="F414" s="30"/>
      <c r="G414" s="86"/>
      <c r="H414" s="30"/>
    </row>
    <row r="415" spans="1:8" ht="13.5" hidden="1" thickBot="1">
      <c r="A415" s="10" t="s">
        <v>378</v>
      </c>
      <c r="B415" s="12" t="s">
        <v>195</v>
      </c>
      <c r="C415" s="113"/>
      <c r="D415" s="114"/>
      <c r="E415" s="113"/>
      <c r="F415" s="114"/>
      <c r="G415" s="113"/>
      <c r="H415" s="114"/>
    </row>
    <row r="416" spans="1:8" ht="14.25" thickBot="1" thickTop="1">
      <c r="A416" s="10" t="s">
        <v>379</v>
      </c>
      <c r="B416" s="16" t="s">
        <v>197</v>
      </c>
      <c r="C416" s="107">
        <v>404604</v>
      </c>
      <c r="D416" s="163">
        <f>D377+D378+D383+D388+D403+D411</f>
        <v>371250</v>
      </c>
      <c r="E416" s="107">
        <v>0</v>
      </c>
      <c r="F416" s="163"/>
      <c r="G416" s="107"/>
      <c r="H416" s="163"/>
    </row>
    <row r="417" spans="1:8" ht="13.5" thickTop="1">
      <c r="A417" s="34"/>
      <c r="B417" s="35"/>
      <c r="C417" s="105"/>
      <c r="D417" s="105"/>
      <c r="E417" s="105"/>
      <c r="F417" s="105"/>
      <c r="G417" s="105"/>
      <c r="H417" s="105"/>
    </row>
    <row r="418" spans="1:8" ht="12.75" hidden="1">
      <c r="A418" s="34"/>
      <c r="B418" s="35"/>
      <c r="C418" s="105"/>
      <c r="D418" s="105"/>
      <c r="E418" s="105"/>
      <c r="F418" s="105"/>
      <c r="G418" s="105"/>
      <c r="H418" s="105"/>
    </row>
    <row r="419" spans="7:8" ht="12.75">
      <c r="G419" s="452"/>
      <c r="H419" s="452"/>
    </row>
    <row r="420" spans="2:8" ht="12.75">
      <c r="B420" s="481"/>
      <c r="C420" s="481"/>
      <c r="D420" s="481"/>
      <c r="E420" s="481"/>
      <c r="F420" s="481"/>
      <c r="G420" s="481"/>
      <c r="H420" s="174"/>
    </row>
    <row r="422" spans="1:8" ht="12.75">
      <c r="A422" s="34"/>
      <c r="B422" s="35"/>
      <c r="C422" s="105"/>
      <c r="D422" s="105"/>
      <c r="E422" s="105"/>
      <c r="F422" s="105"/>
      <c r="G422" s="105"/>
      <c r="H422" s="105"/>
    </row>
    <row r="424" spans="7:8" ht="12.75">
      <c r="G424" s="452" t="s">
        <v>494</v>
      </c>
      <c r="H424" s="452"/>
    </row>
    <row r="425" spans="2:8" ht="12.75">
      <c r="B425" s="481" t="s">
        <v>268</v>
      </c>
      <c r="C425" s="481"/>
      <c r="D425" s="481"/>
      <c r="E425" s="481"/>
      <c r="F425" s="481"/>
      <c r="G425" s="481"/>
      <c r="H425" s="174"/>
    </row>
    <row r="426" ht="13.5" thickBot="1"/>
    <row r="427" spans="1:8" ht="13.5" customHeight="1" thickTop="1">
      <c r="A427" s="471" t="s">
        <v>20</v>
      </c>
      <c r="B427" s="471" t="s">
        <v>21</v>
      </c>
      <c r="C427" s="468" t="s">
        <v>22</v>
      </c>
      <c r="D427" s="469"/>
      <c r="E427" s="468" t="s">
        <v>23</v>
      </c>
      <c r="F427" s="469"/>
      <c r="G427" s="468" t="s">
        <v>23</v>
      </c>
      <c r="H427" s="469"/>
    </row>
    <row r="428" spans="1:8" ht="12.75">
      <c r="A428" s="472"/>
      <c r="B428" s="472"/>
      <c r="C428" s="157" t="s">
        <v>226</v>
      </c>
      <c r="D428" s="49" t="s">
        <v>226</v>
      </c>
      <c r="E428" s="157" t="s">
        <v>226</v>
      </c>
      <c r="F428" s="49" t="s">
        <v>226</v>
      </c>
      <c r="G428" s="157" t="s">
        <v>337</v>
      </c>
      <c r="H428" s="49" t="s">
        <v>348</v>
      </c>
    </row>
    <row r="429" spans="1:8" ht="13.5" thickBot="1">
      <c r="A429" s="473"/>
      <c r="B429" s="473"/>
      <c r="C429" s="159" t="s">
        <v>292</v>
      </c>
      <c r="D429" s="158" t="s">
        <v>1</v>
      </c>
      <c r="E429" s="159" t="s">
        <v>1</v>
      </c>
      <c r="F429" s="158" t="s">
        <v>363</v>
      </c>
      <c r="G429" s="159" t="s">
        <v>351</v>
      </c>
      <c r="H429" s="158" t="s">
        <v>351</v>
      </c>
    </row>
    <row r="430" spans="1:8" ht="13.5" hidden="1" thickTop="1">
      <c r="A430" s="7" t="s">
        <v>126</v>
      </c>
      <c r="B430" s="3" t="s">
        <v>128</v>
      </c>
      <c r="C430" s="106"/>
      <c r="D430" s="111"/>
      <c r="E430" s="106"/>
      <c r="F430" s="111"/>
      <c r="G430" s="106"/>
      <c r="H430" s="111"/>
    </row>
    <row r="431" spans="1:8" ht="12.75" hidden="1">
      <c r="A431" s="10" t="s">
        <v>129</v>
      </c>
      <c r="B431" s="4" t="s">
        <v>130</v>
      </c>
      <c r="C431" s="86"/>
      <c r="D431" s="30"/>
      <c r="E431" s="86"/>
      <c r="F431" s="30"/>
      <c r="G431" s="86"/>
      <c r="H431" s="30"/>
    </row>
    <row r="432" spans="1:8" ht="12.75" hidden="1">
      <c r="A432" s="10" t="s">
        <v>131</v>
      </c>
      <c r="B432" s="4" t="s">
        <v>132</v>
      </c>
      <c r="C432" s="86">
        <v>0</v>
      </c>
      <c r="D432" s="30"/>
      <c r="E432" s="86">
        <v>0</v>
      </c>
      <c r="F432" s="30"/>
      <c r="G432" s="86">
        <v>0</v>
      </c>
      <c r="H432" s="30">
        <v>0</v>
      </c>
    </row>
    <row r="433" spans="1:8" ht="12.75" hidden="1">
      <c r="A433" s="10" t="s">
        <v>133</v>
      </c>
      <c r="B433" s="4" t="s">
        <v>134</v>
      </c>
      <c r="C433" s="86"/>
      <c r="D433" s="30"/>
      <c r="E433" s="86"/>
      <c r="F433" s="30"/>
      <c r="G433" s="86"/>
      <c r="H433" s="30"/>
    </row>
    <row r="434" spans="1:8" ht="12.75" hidden="1">
      <c r="A434" s="10" t="s">
        <v>135</v>
      </c>
      <c r="B434" s="4" t="s">
        <v>136</v>
      </c>
      <c r="C434" s="86"/>
      <c r="D434" s="30"/>
      <c r="E434" s="86"/>
      <c r="F434" s="30"/>
      <c r="G434" s="86"/>
      <c r="H434" s="30"/>
    </row>
    <row r="435" spans="1:8" ht="12.75" hidden="1">
      <c r="A435" s="10" t="s">
        <v>137</v>
      </c>
      <c r="B435" s="4" t="s">
        <v>138</v>
      </c>
      <c r="C435" s="86"/>
      <c r="D435" s="30"/>
      <c r="E435" s="86"/>
      <c r="F435" s="30"/>
      <c r="G435" s="86"/>
      <c r="H435" s="30"/>
    </row>
    <row r="436" spans="1:8" ht="12.75" hidden="1">
      <c r="A436" s="10" t="s">
        <v>139</v>
      </c>
      <c r="B436" s="4" t="s">
        <v>140</v>
      </c>
      <c r="C436" s="86"/>
      <c r="D436" s="30"/>
      <c r="E436" s="86"/>
      <c r="F436" s="30"/>
      <c r="G436" s="86"/>
      <c r="H436" s="30"/>
    </row>
    <row r="437" spans="1:8" ht="12.75" hidden="1">
      <c r="A437" s="10" t="s">
        <v>141</v>
      </c>
      <c r="B437" s="4" t="s">
        <v>142</v>
      </c>
      <c r="C437" s="86">
        <v>0</v>
      </c>
      <c r="D437" s="30"/>
      <c r="E437" s="86">
        <v>0</v>
      </c>
      <c r="F437" s="30"/>
      <c r="G437" s="86">
        <v>0</v>
      </c>
      <c r="H437" s="30">
        <v>0</v>
      </c>
    </row>
    <row r="438" spans="1:8" ht="12.75" hidden="1">
      <c r="A438" s="10" t="s">
        <v>143</v>
      </c>
      <c r="B438" s="4" t="s">
        <v>144</v>
      </c>
      <c r="C438" s="86"/>
      <c r="D438" s="30"/>
      <c r="E438" s="86"/>
      <c r="F438" s="30"/>
      <c r="G438" s="86"/>
      <c r="H438" s="30"/>
    </row>
    <row r="439" spans="1:8" ht="12.75" hidden="1">
      <c r="A439" s="10" t="s">
        <v>145</v>
      </c>
      <c r="B439" s="4" t="s">
        <v>146</v>
      </c>
      <c r="C439" s="86"/>
      <c r="D439" s="30"/>
      <c r="E439" s="86"/>
      <c r="F439" s="30"/>
      <c r="G439" s="86"/>
      <c r="H439" s="30"/>
    </row>
    <row r="440" spans="1:8" ht="12.75" hidden="1">
      <c r="A440" s="10" t="s">
        <v>147</v>
      </c>
      <c r="B440" s="4" t="s">
        <v>148</v>
      </c>
      <c r="C440" s="86"/>
      <c r="D440" s="30"/>
      <c r="E440" s="86"/>
      <c r="F440" s="30"/>
      <c r="G440" s="86"/>
      <c r="H440" s="30"/>
    </row>
    <row r="441" spans="1:8" ht="12.75" hidden="1">
      <c r="A441" s="10" t="s">
        <v>149</v>
      </c>
      <c r="B441" s="4" t="s">
        <v>150</v>
      </c>
      <c r="C441" s="86"/>
      <c r="D441" s="30"/>
      <c r="E441" s="86"/>
      <c r="F441" s="30"/>
      <c r="G441" s="86"/>
      <c r="H441" s="30"/>
    </row>
    <row r="442" spans="1:8" ht="12.75" hidden="1">
      <c r="A442" s="10" t="s">
        <v>151</v>
      </c>
      <c r="B442" s="4" t="s">
        <v>152</v>
      </c>
      <c r="C442" s="86"/>
      <c r="D442" s="30"/>
      <c r="E442" s="86"/>
      <c r="F442" s="30"/>
      <c r="G442" s="86"/>
      <c r="H442" s="30"/>
    </row>
    <row r="443" spans="1:8" ht="12.75" hidden="1">
      <c r="A443" s="10" t="s">
        <v>153</v>
      </c>
      <c r="B443" s="4" t="s">
        <v>154</v>
      </c>
      <c r="C443" s="86"/>
      <c r="D443" s="30"/>
      <c r="E443" s="86"/>
      <c r="F443" s="30"/>
      <c r="G443" s="86"/>
      <c r="H443" s="30"/>
    </row>
    <row r="444" spans="1:8" ht="12.75" hidden="1">
      <c r="A444" s="10" t="s">
        <v>155</v>
      </c>
      <c r="B444" s="4" t="s">
        <v>157</v>
      </c>
      <c r="C444" s="86"/>
      <c r="D444" s="30"/>
      <c r="E444" s="86"/>
      <c r="F444" s="30"/>
      <c r="G444" s="86"/>
      <c r="H444" s="30"/>
    </row>
    <row r="445" spans="1:8" ht="12.75" hidden="1">
      <c r="A445" s="10" t="s">
        <v>159</v>
      </c>
      <c r="B445" s="4" t="s">
        <v>158</v>
      </c>
      <c r="C445" s="86"/>
      <c r="D445" s="30"/>
      <c r="E445" s="86"/>
      <c r="F445" s="30"/>
      <c r="G445" s="86"/>
      <c r="H445" s="30"/>
    </row>
    <row r="446" spans="1:8" ht="12.75" hidden="1">
      <c r="A446" s="10" t="s">
        <v>162</v>
      </c>
      <c r="B446" s="4" t="s">
        <v>163</v>
      </c>
      <c r="C446" s="86"/>
      <c r="D446" s="30"/>
      <c r="E446" s="86"/>
      <c r="F446" s="30"/>
      <c r="G446" s="86"/>
      <c r="H446" s="30"/>
    </row>
    <row r="447" spans="1:8" ht="12.75" hidden="1">
      <c r="A447" s="10" t="s">
        <v>164</v>
      </c>
      <c r="B447" s="4" t="s">
        <v>165</v>
      </c>
      <c r="C447" s="86"/>
      <c r="D447" s="30"/>
      <c r="E447" s="86"/>
      <c r="F447" s="30"/>
      <c r="G447" s="86"/>
      <c r="H447" s="30"/>
    </row>
    <row r="448" spans="1:8" ht="12.75" hidden="1">
      <c r="A448" s="10" t="s">
        <v>166</v>
      </c>
      <c r="B448" s="4" t="s">
        <v>167</v>
      </c>
      <c r="C448" s="86"/>
      <c r="D448" s="30"/>
      <c r="E448" s="86"/>
      <c r="F448" s="30"/>
      <c r="G448" s="86"/>
      <c r="H448" s="30"/>
    </row>
    <row r="449" spans="1:8" ht="12.75" hidden="1">
      <c r="A449" s="10" t="s">
        <v>168</v>
      </c>
      <c r="B449" s="4" t="s">
        <v>169</v>
      </c>
      <c r="C449" s="86"/>
      <c r="D449" s="30"/>
      <c r="E449" s="86"/>
      <c r="F449" s="30"/>
      <c r="G449" s="86"/>
      <c r="H449" s="30"/>
    </row>
    <row r="450" spans="1:8" ht="12.75" hidden="1">
      <c r="A450" s="10" t="s">
        <v>170</v>
      </c>
      <c r="B450" s="153" t="s">
        <v>76</v>
      </c>
      <c r="C450" s="86"/>
      <c r="D450" s="30"/>
      <c r="E450" s="86"/>
      <c r="F450" s="30"/>
      <c r="G450" s="86"/>
      <c r="H450" s="30"/>
    </row>
    <row r="451" spans="1:8" ht="12.75" hidden="1">
      <c r="A451" s="10" t="s">
        <v>172</v>
      </c>
      <c r="B451" s="4" t="s">
        <v>173</v>
      </c>
      <c r="C451" s="86"/>
      <c r="D451" s="30"/>
      <c r="E451" s="86"/>
      <c r="F451" s="30"/>
      <c r="G451" s="86"/>
      <c r="H451" s="30"/>
    </row>
    <row r="452" spans="1:8" ht="12.75" hidden="1">
      <c r="A452" s="10" t="s">
        <v>205</v>
      </c>
      <c r="B452" s="153" t="s">
        <v>208</v>
      </c>
      <c r="C452" s="86"/>
      <c r="D452" s="30"/>
      <c r="E452" s="86"/>
      <c r="F452" s="30"/>
      <c r="G452" s="86"/>
      <c r="H452" s="30"/>
    </row>
    <row r="453" spans="1:8" ht="12.75" hidden="1">
      <c r="A453" s="10" t="s">
        <v>174</v>
      </c>
      <c r="B453" s="4" t="s">
        <v>175</v>
      </c>
      <c r="C453" s="86"/>
      <c r="D453" s="30"/>
      <c r="E453" s="86"/>
      <c r="F453" s="30"/>
      <c r="G453" s="86"/>
      <c r="H453" s="30"/>
    </row>
    <row r="454" spans="1:8" ht="13.5" thickTop="1">
      <c r="A454" s="10" t="s">
        <v>176</v>
      </c>
      <c r="B454" s="4" t="s">
        <v>177</v>
      </c>
      <c r="C454" s="86"/>
      <c r="D454" s="30"/>
      <c r="E454" s="86">
        <v>2000</v>
      </c>
      <c r="F454" s="30">
        <v>2000</v>
      </c>
      <c r="G454" s="86"/>
      <c r="H454" s="30"/>
    </row>
    <row r="455" spans="1:8" ht="12.75" hidden="1">
      <c r="A455" s="10" t="s">
        <v>178</v>
      </c>
      <c r="B455" s="4" t="s">
        <v>179</v>
      </c>
      <c r="C455" s="86"/>
      <c r="D455" s="30"/>
      <c r="E455" s="86"/>
      <c r="F455" s="30"/>
      <c r="G455" s="86"/>
      <c r="H455" s="30"/>
    </row>
    <row r="456" spans="1:8" ht="12.75" hidden="1">
      <c r="A456" s="10" t="s">
        <v>180</v>
      </c>
      <c r="B456" s="4" t="s">
        <v>181</v>
      </c>
      <c r="C456" s="86"/>
      <c r="D456" s="30"/>
      <c r="E456" s="86"/>
      <c r="F456" s="30"/>
      <c r="G456" s="86"/>
      <c r="H456" s="30"/>
    </row>
    <row r="457" spans="1:8" ht="12.75" hidden="1">
      <c r="A457" s="10" t="s">
        <v>182</v>
      </c>
      <c r="B457" s="4" t="s">
        <v>183</v>
      </c>
      <c r="C457" s="86"/>
      <c r="D457" s="30"/>
      <c r="E457" s="86"/>
      <c r="F457" s="30"/>
      <c r="G457" s="86"/>
      <c r="H457" s="30"/>
    </row>
    <row r="458" spans="1:8" ht="12.75" hidden="1">
      <c r="A458" s="10" t="s">
        <v>184</v>
      </c>
      <c r="B458" s="4" t="s">
        <v>185</v>
      </c>
      <c r="C458" s="86"/>
      <c r="D458" s="30"/>
      <c r="E458" s="86"/>
      <c r="F458" s="30"/>
      <c r="G458" s="86"/>
      <c r="H458" s="30"/>
    </row>
    <row r="459" spans="1:8" ht="12.75" hidden="1">
      <c r="A459" s="10" t="s">
        <v>186</v>
      </c>
      <c r="B459" s="4" t="s">
        <v>187</v>
      </c>
      <c r="C459" s="86"/>
      <c r="D459" s="30"/>
      <c r="E459" s="86"/>
      <c r="F459" s="30"/>
      <c r="G459" s="86"/>
      <c r="H459" s="30"/>
    </row>
    <row r="460" spans="1:8" ht="12.75" hidden="1">
      <c r="A460" s="10" t="s">
        <v>188</v>
      </c>
      <c r="B460" s="4" t="s">
        <v>189</v>
      </c>
      <c r="C460" s="86"/>
      <c r="D460" s="30"/>
      <c r="E460" s="86"/>
      <c r="F460" s="30"/>
      <c r="G460" s="86"/>
      <c r="H460" s="30"/>
    </row>
    <row r="461" spans="1:8" ht="12.75">
      <c r="A461" s="10" t="s">
        <v>190</v>
      </c>
      <c r="B461" s="4" t="s">
        <v>191</v>
      </c>
      <c r="C461" s="86"/>
      <c r="D461" s="30"/>
      <c r="E461" s="86"/>
      <c r="F461" s="30"/>
      <c r="G461" s="86"/>
      <c r="H461" s="30"/>
    </row>
    <row r="462" spans="1:8" ht="12.75">
      <c r="A462" s="10" t="s">
        <v>192</v>
      </c>
      <c r="B462" s="4" t="s">
        <v>193</v>
      </c>
      <c r="C462" s="86"/>
      <c r="D462" s="30"/>
      <c r="E462" s="86"/>
      <c r="F462" s="30"/>
      <c r="G462" s="86"/>
      <c r="H462" s="30"/>
    </row>
    <row r="463" spans="1:8" ht="13.5" thickBot="1">
      <c r="A463" s="11" t="s">
        <v>194</v>
      </c>
      <c r="B463" s="12" t="s">
        <v>195</v>
      </c>
      <c r="C463" s="113"/>
      <c r="D463" s="114"/>
      <c r="E463" s="113"/>
      <c r="F463" s="114"/>
      <c r="G463" s="113"/>
      <c r="H463" s="114"/>
    </row>
    <row r="464" spans="1:8" ht="14.25" thickBot="1" thickTop="1">
      <c r="A464" s="15" t="s">
        <v>196</v>
      </c>
      <c r="B464" s="16" t="s">
        <v>197</v>
      </c>
      <c r="C464" s="107"/>
      <c r="D464" s="163"/>
      <c r="E464" s="107">
        <v>2000</v>
      </c>
      <c r="F464" s="163">
        <f>F454</f>
        <v>2000</v>
      </c>
      <c r="G464" s="107"/>
      <c r="H464" s="163"/>
    </row>
    <row r="465" ht="13.5" thickTop="1"/>
    <row r="467" spans="7:8" ht="12.75">
      <c r="G467" s="452"/>
      <c r="H467" s="452"/>
    </row>
    <row r="468" ht="12" customHeight="1"/>
    <row r="469" spans="7:8" ht="12.75" customHeight="1">
      <c r="G469" s="452" t="s">
        <v>523</v>
      </c>
      <c r="H469" s="452"/>
    </row>
    <row r="470" spans="1:8" ht="12.75">
      <c r="A470" s="23"/>
      <c r="B470" s="474" t="s">
        <v>215</v>
      </c>
      <c r="C470" s="474"/>
      <c r="D470" s="474"/>
      <c r="E470" s="474"/>
      <c r="F470" s="474"/>
      <c r="G470" s="474"/>
      <c r="H470" s="161"/>
    </row>
    <row r="471" ht="13.5" thickBot="1"/>
    <row r="472" spans="1:8" ht="13.5" customHeight="1" thickTop="1">
      <c r="A472" s="471" t="s">
        <v>20</v>
      </c>
      <c r="B472" s="471" t="s">
        <v>21</v>
      </c>
      <c r="C472" s="468" t="s">
        <v>22</v>
      </c>
      <c r="D472" s="469"/>
      <c r="E472" s="468" t="s">
        <v>23</v>
      </c>
      <c r="F472" s="469"/>
      <c r="G472" s="468" t="s">
        <v>12</v>
      </c>
      <c r="H472" s="469"/>
    </row>
    <row r="473" spans="1:8" ht="12.75">
      <c r="A473" s="472"/>
      <c r="B473" s="472"/>
      <c r="C473" s="157" t="s">
        <v>226</v>
      </c>
      <c r="D473" s="49" t="s">
        <v>226</v>
      </c>
      <c r="E473" s="157" t="s">
        <v>226</v>
      </c>
      <c r="F473" s="49" t="s">
        <v>226</v>
      </c>
      <c r="G473" s="157" t="s">
        <v>226</v>
      </c>
      <c r="H473" s="49" t="s">
        <v>226</v>
      </c>
    </row>
    <row r="474" spans="1:8" ht="13.5" thickBot="1">
      <c r="A474" s="473"/>
      <c r="B474" s="473"/>
      <c r="C474" s="159" t="s">
        <v>1</v>
      </c>
      <c r="D474" s="158" t="s">
        <v>363</v>
      </c>
      <c r="E474" s="159" t="s">
        <v>1</v>
      </c>
      <c r="F474" s="158" t="s">
        <v>363</v>
      </c>
      <c r="G474" s="159" t="s">
        <v>1</v>
      </c>
      <c r="H474" s="158" t="s">
        <v>363</v>
      </c>
    </row>
    <row r="475" spans="1:8" ht="13.5" thickTop="1">
      <c r="A475" s="7" t="s">
        <v>126</v>
      </c>
      <c r="B475" s="3" t="s">
        <v>128</v>
      </c>
      <c r="C475" s="106"/>
      <c r="D475" s="247">
        <f>D377</f>
        <v>110000</v>
      </c>
      <c r="E475" s="106"/>
      <c r="F475" s="247">
        <f>F229</f>
        <v>71800</v>
      </c>
      <c r="G475" s="106">
        <v>0</v>
      </c>
      <c r="H475" s="111">
        <v>0</v>
      </c>
    </row>
    <row r="476" spans="1:8" ht="12.75">
      <c r="A476" s="10" t="s">
        <v>129</v>
      </c>
      <c r="B476" s="4" t="s">
        <v>130</v>
      </c>
      <c r="C476" s="86"/>
      <c r="D476" s="246">
        <f>D378</f>
        <v>20000</v>
      </c>
      <c r="E476" s="86"/>
      <c r="F476" s="246">
        <f>F230+F279</f>
        <v>41700</v>
      </c>
      <c r="G476" s="86">
        <v>0</v>
      </c>
      <c r="H476" s="30">
        <v>0</v>
      </c>
    </row>
    <row r="477" spans="1:8" ht="12.75">
      <c r="A477" s="10" t="s">
        <v>131</v>
      </c>
      <c r="B477" s="4" t="s">
        <v>132</v>
      </c>
      <c r="C477" s="86"/>
      <c r="D477" s="246">
        <f>D383</f>
        <v>26000</v>
      </c>
      <c r="E477" s="86"/>
      <c r="F477" s="246">
        <f>F236+F284</f>
        <v>18250</v>
      </c>
      <c r="G477" s="86">
        <v>0</v>
      </c>
      <c r="H477" s="30">
        <v>0</v>
      </c>
    </row>
    <row r="478" spans="1:8" ht="12.75">
      <c r="A478" s="10" t="s">
        <v>133</v>
      </c>
      <c r="B478" s="4" t="s">
        <v>134</v>
      </c>
      <c r="C478" s="86"/>
      <c r="D478" s="30">
        <f>D384</f>
        <v>16120</v>
      </c>
      <c r="E478" s="86"/>
      <c r="F478" s="30">
        <f>F285+F237</f>
        <v>10100</v>
      </c>
      <c r="G478" s="86">
        <v>0</v>
      </c>
      <c r="H478" s="30">
        <v>0</v>
      </c>
    </row>
    <row r="479" spans="1:8" ht="12.75">
      <c r="A479" s="10" t="s">
        <v>135</v>
      </c>
      <c r="B479" s="4" t="s">
        <v>136</v>
      </c>
      <c r="C479" s="86"/>
      <c r="D479" s="30"/>
      <c r="E479" s="86"/>
      <c r="F479" s="30"/>
      <c r="G479" s="86">
        <v>0</v>
      </c>
      <c r="H479" s="30">
        <v>0</v>
      </c>
    </row>
    <row r="480" spans="1:8" ht="12.75">
      <c r="A480" s="10" t="s">
        <v>137</v>
      </c>
      <c r="B480" s="4" t="s">
        <v>138</v>
      </c>
      <c r="C480" s="86"/>
      <c r="D480" s="30">
        <f>D386</f>
        <v>6240</v>
      </c>
      <c r="E480" s="86"/>
      <c r="F480" s="30">
        <f>F239+F287</f>
        <v>5032</v>
      </c>
      <c r="G480" s="86">
        <v>0</v>
      </c>
      <c r="H480" s="30">
        <v>0</v>
      </c>
    </row>
    <row r="481" spans="1:8" ht="12.75">
      <c r="A481" s="10" t="s">
        <v>139</v>
      </c>
      <c r="B481" s="4" t="s">
        <v>140</v>
      </c>
      <c r="C481" s="86"/>
      <c r="D481" s="30">
        <f>D387</f>
        <v>3640</v>
      </c>
      <c r="E481" s="86"/>
      <c r="F481" s="30">
        <f>F288+F240</f>
        <v>3118</v>
      </c>
      <c r="G481" s="86">
        <v>0</v>
      </c>
      <c r="H481" s="30">
        <v>0</v>
      </c>
    </row>
    <row r="482" spans="1:8" ht="12.75">
      <c r="A482" s="10" t="s">
        <v>141</v>
      </c>
      <c r="B482" s="4" t="s">
        <v>142</v>
      </c>
      <c r="C482" s="86"/>
      <c r="D482" s="246">
        <f>D388</f>
        <v>115100</v>
      </c>
      <c r="E482" s="86"/>
      <c r="F482" s="246">
        <f>F241+F289+F339</f>
        <v>122372</v>
      </c>
      <c r="G482" s="86">
        <v>0</v>
      </c>
      <c r="H482" s="30">
        <v>0</v>
      </c>
    </row>
    <row r="483" spans="1:8" ht="12.75">
      <c r="A483" s="10" t="s">
        <v>143</v>
      </c>
      <c r="B483" s="4" t="s">
        <v>144</v>
      </c>
      <c r="C483" s="86"/>
      <c r="D483" s="30">
        <f>D389</f>
        <v>15000</v>
      </c>
      <c r="E483" s="86"/>
      <c r="F483" s="30">
        <f>F242</f>
        <v>59000</v>
      </c>
      <c r="G483" s="86">
        <v>0</v>
      </c>
      <c r="H483" s="30">
        <v>0</v>
      </c>
    </row>
    <row r="484" spans="1:8" ht="12.75">
      <c r="A484" s="10" t="s">
        <v>145</v>
      </c>
      <c r="B484" s="4" t="s">
        <v>146</v>
      </c>
      <c r="C484" s="86"/>
      <c r="D484" s="30">
        <f>D39</f>
        <v>0</v>
      </c>
      <c r="E484" s="86"/>
      <c r="F484" s="30"/>
      <c r="G484" s="86">
        <v>0</v>
      </c>
      <c r="H484" s="30">
        <v>0</v>
      </c>
    </row>
    <row r="485" spans="1:8" ht="12.75">
      <c r="A485" s="10" t="s">
        <v>147</v>
      </c>
      <c r="B485" s="4" t="s">
        <v>148</v>
      </c>
      <c r="C485" s="86"/>
      <c r="D485" s="30">
        <f aca="true" t="shared" si="0" ref="D485:D491">D391</f>
        <v>5580</v>
      </c>
      <c r="E485" s="86"/>
      <c r="F485" s="30">
        <f>F244</f>
        <v>3875</v>
      </c>
      <c r="G485" s="86">
        <v>0</v>
      </c>
      <c r="H485" s="30">
        <v>0</v>
      </c>
    </row>
    <row r="486" spans="1:8" ht="12.75">
      <c r="A486" s="10" t="s">
        <v>149</v>
      </c>
      <c r="B486" s="4" t="s">
        <v>150</v>
      </c>
      <c r="C486" s="86"/>
      <c r="D486" s="30">
        <f t="shared" si="0"/>
        <v>1500</v>
      </c>
      <c r="E486" s="86"/>
      <c r="F486" s="30"/>
      <c r="G486" s="86">
        <v>0</v>
      </c>
      <c r="H486" s="30">
        <v>0</v>
      </c>
    </row>
    <row r="487" spans="1:8" ht="12.75">
      <c r="A487" s="10" t="s">
        <v>151</v>
      </c>
      <c r="B487" s="4" t="s">
        <v>152</v>
      </c>
      <c r="C487" s="86"/>
      <c r="D487" s="30">
        <f t="shared" si="0"/>
        <v>15000</v>
      </c>
      <c r="E487" s="86"/>
      <c r="F487" s="30">
        <f>F246+F294+F344</f>
        <v>9100</v>
      </c>
      <c r="G487" s="86">
        <v>0</v>
      </c>
      <c r="H487" s="30">
        <v>0</v>
      </c>
    </row>
    <row r="488" spans="1:8" ht="12.75">
      <c r="A488" s="10" t="s">
        <v>153</v>
      </c>
      <c r="B488" s="4" t="s">
        <v>154</v>
      </c>
      <c r="C488" s="86"/>
      <c r="D488" s="30">
        <f t="shared" si="0"/>
        <v>20307</v>
      </c>
      <c r="E488" s="86"/>
      <c r="F488" s="30">
        <f>F247+F295</f>
        <v>38167</v>
      </c>
      <c r="G488" s="86">
        <v>0</v>
      </c>
      <c r="H488" s="30">
        <v>0</v>
      </c>
    </row>
    <row r="489" spans="1:8" ht="12.75">
      <c r="A489" s="10" t="s">
        <v>155</v>
      </c>
      <c r="B489" s="4" t="s">
        <v>157</v>
      </c>
      <c r="C489" s="86"/>
      <c r="D489" s="30">
        <f t="shared" si="0"/>
        <v>46669</v>
      </c>
      <c r="E489" s="86"/>
      <c r="F489" s="30">
        <f>F248+F296</f>
        <v>4000</v>
      </c>
      <c r="G489" s="86">
        <v>0</v>
      </c>
      <c r="H489" s="30">
        <v>0</v>
      </c>
    </row>
    <row r="490" spans="1:8" ht="12.75">
      <c r="A490" s="10" t="s">
        <v>159</v>
      </c>
      <c r="B490" s="4" t="s">
        <v>158</v>
      </c>
      <c r="C490" s="86"/>
      <c r="D490" s="30">
        <f t="shared" si="0"/>
        <v>2000</v>
      </c>
      <c r="E490" s="86"/>
      <c r="F490" s="30">
        <f>F249</f>
        <v>5000</v>
      </c>
      <c r="G490" s="86">
        <v>0</v>
      </c>
      <c r="H490" s="30">
        <v>0</v>
      </c>
    </row>
    <row r="491" spans="1:8" ht="12.75">
      <c r="A491" s="10" t="s">
        <v>162</v>
      </c>
      <c r="B491" s="4" t="s">
        <v>163</v>
      </c>
      <c r="C491" s="86"/>
      <c r="D491" s="30">
        <f t="shared" si="0"/>
        <v>2000</v>
      </c>
      <c r="E491" s="86"/>
      <c r="F491" s="30"/>
      <c r="G491" s="86">
        <v>0</v>
      </c>
      <c r="H491" s="30">
        <v>0</v>
      </c>
    </row>
    <row r="492" spans="1:8" ht="12.75">
      <c r="A492" s="10" t="s">
        <v>164</v>
      </c>
      <c r="B492" s="4" t="s">
        <v>165</v>
      </c>
      <c r="C492" s="86"/>
      <c r="D492" s="30"/>
      <c r="E492" s="86"/>
      <c r="F492" s="30"/>
      <c r="G492" s="86">
        <v>0</v>
      </c>
      <c r="H492" s="30">
        <v>0</v>
      </c>
    </row>
    <row r="493" spans="1:8" ht="12.75">
      <c r="A493" s="10" t="s">
        <v>166</v>
      </c>
      <c r="B493" s="4" t="s">
        <v>167</v>
      </c>
      <c r="C493" s="86"/>
      <c r="D493" s="30">
        <f>D399</f>
        <v>2000</v>
      </c>
      <c r="E493" s="86"/>
      <c r="F493" s="30">
        <f>F252</f>
        <v>500</v>
      </c>
      <c r="G493" s="86">
        <v>0</v>
      </c>
      <c r="H493" s="30">
        <v>0</v>
      </c>
    </row>
    <row r="494" spans="1:8" ht="12.75">
      <c r="A494" s="10" t="s">
        <v>168</v>
      </c>
      <c r="B494" s="4" t="s">
        <v>169</v>
      </c>
      <c r="C494" s="86"/>
      <c r="D494" s="30">
        <f>D400</f>
        <v>4544</v>
      </c>
      <c r="E494" s="86"/>
      <c r="F494" s="30">
        <f>F253+F301</f>
        <v>2730</v>
      </c>
      <c r="G494" s="86">
        <v>0</v>
      </c>
      <c r="H494" s="30">
        <v>0</v>
      </c>
    </row>
    <row r="495" spans="1:8" ht="12.75">
      <c r="A495" s="10" t="s">
        <v>170</v>
      </c>
      <c r="B495" s="153" t="s">
        <v>76</v>
      </c>
      <c r="C495" s="86"/>
      <c r="D495" s="30"/>
      <c r="E495" s="86"/>
      <c r="F495" s="30"/>
      <c r="G495" s="86">
        <v>0</v>
      </c>
      <c r="H495" s="30">
        <v>0</v>
      </c>
    </row>
    <row r="496" spans="1:8" ht="12.75">
      <c r="A496" s="10" t="s">
        <v>172</v>
      </c>
      <c r="B496" s="4" t="s">
        <v>173</v>
      </c>
      <c r="C496" s="86"/>
      <c r="D496" s="30"/>
      <c r="E496" s="86"/>
      <c r="F496" s="30"/>
      <c r="G496" s="86">
        <v>0</v>
      </c>
      <c r="H496" s="30">
        <v>0</v>
      </c>
    </row>
    <row r="497" spans="1:8" ht="12.75">
      <c r="A497" s="10" t="s">
        <v>205</v>
      </c>
      <c r="B497" s="153" t="s">
        <v>208</v>
      </c>
      <c r="C497" s="86"/>
      <c r="D497" s="246">
        <f>D403</f>
        <v>150</v>
      </c>
      <c r="E497" s="86"/>
      <c r="F497" s="246">
        <f>F256</f>
        <v>248</v>
      </c>
      <c r="G497" s="86">
        <v>0</v>
      </c>
      <c r="H497" s="30">
        <v>0</v>
      </c>
    </row>
    <row r="498" spans="1:8" ht="12.75">
      <c r="A498" s="10" t="s">
        <v>174</v>
      </c>
      <c r="B498" s="4" t="s">
        <v>175</v>
      </c>
      <c r="C498" s="86"/>
      <c r="D498" s="30"/>
      <c r="E498" s="86">
        <v>0</v>
      </c>
      <c r="F498" s="30">
        <v>0</v>
      </c>
      <c r="G498" s="86">
        <v>0</v>
      </c>
      <c r="H498" s="30">
        <v>0</v>
      </c>
    </row>
    <row r="499" spans="1:8" ht="12.75">
      <c r="A499" s="10" t="s">
        <v>176</v>
      </c>
      <c r="B499" s="4" t="s">
        <v>177</v>
      </c>
      <c r="C499" s="86"/>
      <c r="D499" s="30"/>
      <c r="E499" s="86">
        <v>0</v>
      </c>
      <c r="F499" s="246">
        <f>F454</f>
        <v>2000</v>
      </c>
      <c r="G499" s="86"/>
      <c r="H499" s="30"/>
    </row>
    <row r="500" spans="1:8" ht="12.75">
      <c r="A500" s="10" t="s">
        <v>178</v>
      </c>
      <c r="B500" s="4" t="s">
        <v>179</v>
      </c>
      <c r="C500" s="86"/>
      <c r="D500" s="30"/>
      <c r="E500" s="86">
        <v>0</v>
      </c>
      <c r="F500" s="30">
        <v>0</v>
      </c>
      <c r="G500" s="86">
        <v>0</v>
      </c>
      <c r="H500" s="30">
        <v>0</v>
      </c>
    </row>
    <row r="501" spans="1:8" ht="12.75">
      <c r="A501" s="10" t="s">
        <v>180</v>
      </c>
      <c r="B501" s="4" t="s">
        <v>181</v>
      </c>
      <c r="C501" s="86"/>
      <c r="D501" s="30"/>
      <c r="E501" s="86">
        <v>0</v>
      </c>
      <c r="F501" s="30">
        <v>0</v>
      </c>
      <c r="G501" s="86">
        <v>0</v>
      </c>
      <c r="H501" s="30">
        <v>0</v>
      </c>
    </row>
    <row r="502" spans="1:8" ht="12.75">
      <c r="A502" s="10" t="s">
        <v>182</v>
      </c>
      <c r="B502" s="4" t="s">
        <v>183</v>
      </c>
      <c r="C502" s="86"/>
      <c r="D502" s="30"/>
      <c r="E502" s="86">
        <v>0</v>
      </c>
      <c r="F502" s="30">
        <v>0</v>
      </c>
      <c r="G502" s="86">
        <v>0</v>
      </c>
      <c r="H502" s="30">
        <v>0</v>
      </c>
    </row>
    <row r="503" spans="1:8" ht="12.75">
      <c r="A503" s="10" t="s">
        <v>184</v>
      </c>
      <c r="B503" s="4" t="s">
        <v>185</v>
      </c>
      <c r="C503" s="86"/>
      <c r="D503" s="30"/>
      <c r="E503" s="86">
        <v>0</v>
      </c>
      <c r="F503" s="30">
        <v>0</v>
      </c>
      <c r="G503" s="86">
        <v>0</v>
      </c>
      <c r="H503" s="30">
        <v>0</v>
      </c>
    </row>
    <row r="504" spans="1:8" ht="12.75">
      <c r="A504" s="10" t="s">
        <v>186</v>
      </c>
      <c r="B504" s="4" t="s">
        <v>187</v>
      </c>
      <c r="C504" s="86"/>
      <c r="D504" s="30"/>
      <c r="E504" s="86">
        <v>0</v>
      </c>
      <c r="F504" s="246"/>
      <c r="G504" s="86">
        <v>0</v>
      </c>
      <c r="H504" s="30">
        <v>0</v>
      </c>
    </row>
    <row r="505" spans="1:8" ht="12.75">
      <c r="A505" s="10" t="s">
        <v>188</v>
      </c>
      <c r="B505" s="4" t="s">
        <v>189</v>
      </c>
      <c r="C505" s="86"/>
      <c r="D505" s="246">
        <f>D411</f>
        <v>100000</v>
      </c>
      <c r="E505" s="86">
        <v>0</v>
      </c>
      <c r="F505" s="30"/>
      <c r="G505" s="86"/>
      <c r="H505" s="30">
        <v>0</v>
      </c>
    </row>
    <row r="506" spans="1:8" ht="12.75">
      <c r="A506" s="10" t="s">
        <v>190</v>
      </c>
      <c r="B506" s="4" t="s">
        <v>191</v>
      </c>
      <c r="C506" s="86"/>
      <c r="D506" s="30"/>
      <c r="E506" s="86">
        <v>0</v>
      </c>
      <c r="F506" s="30">
        <v>0</v>
      </c>
      <c r="G506" s="86">
        <v>0</v>
      </c>
      <c r="H506" s="30">
        <v>0</v>
      </c>
    </row>
    <row r="507" spans="1:8" ht="12.75">
      <c r="A507" s="10" t="s">
        <v>192</v>
      </c>
      <c r="B507" s="4" t="s">
        <v>193</v>
      </c>
      <c r="C507" s="86"/>
      <c r="D507" s="30"/>
      <c r="E507" s="86">
        <v>0</v>
      </c>
      <c r="F507" s="30">
        <v>0</v>
      </c>
      <c r="G507" s="86">
        <v>0</v>
      </c>
      <c r="H507" s="30">
        <v>0</v>
      </c>
    </row>
    <row r="508" spans="1:8" ht="13.5" thickBot="1">
      <c r="A508" s="11" t="s">
        <v>194</v>
      </c>
      <c r="B508" s="12" t="s">
        <v>195</v>
      </c>
      <c r="C508" s="113">
        <v>0</v>
      </c>
      <c r="D508" s="114">
        <v>0</v>
      </c>
      <c r="E508" s="113">
        <v>0</v>
      </c>
      <c r="F508" s="114">
        <v>0</v>
      </c>
      <c r="G508" s="113">
        <v>0</v>
      </c>
      <c r="H508" s="114">
        <v>0</v>
      </c>
    </row>
    <row r="509" spans="1:8" ht="14.25" thickBot="1" thickTop="1">
      <c r="A509" s="15" t="s">
        <v>196</v>
      </c>
      <c r="B509" s="16" t="s">
        <v>197</v>
      </c>
      <c r="C509" s="107"/>
      <c r="D509" s="163">
        <f>D475+D476+D477+D482+D497+D505</f>
        <v>371250</v>
      </c>
      <c r="E509" s="107"/>
      <c r="F509" s="163">
        <f>F475+F476+F477+F482+F499+F497</f>
        <v>256370</v>
      </c>
      <c r="G509" s="107"/>
      <c r="H509" s="163"/>
    </row>
    <row r="510" ht="13.5" thickTop="1"/>
    <row r="511" spans="3:8" ht="12.75">
      <c r="C511" s="29"/>
      <c r="D511" s="29"/>
      <c r="E511" s="29"/>
      <c r="F511" s="29"/>
      <c r="G511" s="29"/>
      <c r="H511" s="29"/>
    </row>
    <row r="512" spans="3:8" ht="12.75">
      <c r="C512" s="29"/>
      <c r="D512" s="29"/>
      <c r="E512" s="29"/>
      <c r="F512" s="29"/>
      <c r="G512" s="29"/>
      <c r="H512" s="29"/>
    </row>
    <row r="514" spans="3:4" ht="12.75">
      <c r="C514" s="29"/>
      <c r="D514" s="29"/>
    </row>
    <row r="515" spans="3:4" ht="12.75">
      <c r="C515" s="29"/>
      <c r="D515" s="29"/>
    </row>
  </sheetData>
  <sheetProtection/>
  <mergeCells count="84">
    <mergeCell ref="G182:H182"/>
    <mergeCell ref="G223:H223"/>
    <mergeCell ref="B224:G224"/>
    <mergeCell ref="C226:D226"/>
    <mergeCell ref="E182:F182"/>
    <mergeCell ref="G419:H419"/>
    <mergeCell ref="G327:H327"/>
    <mergeCell ref="G330:H330"/>
    <mergeCell ref="B372:G372"/>
    <mergeCell ref="B328:G328"/>
    <mergeCell ref="B226:B228"/>
    <mergeCell ref="E226:F226"/>
    <mergeCell ref="G226:H226"/>
    <mergeCell ref="G319:H319"/>
    <mergeCell ref="C274:D274"/>
    <mergeCell ref="G271:H271"/>
    <mergeCell ref="B272:G272"/>
    <mergeCell ref="G179:H179"/>
    <mergeCell ref="E4:F4"/>
    <mergeCell ref="B89:G89"/>
    <mergeCell ref="B180:G180"/>
    <mergeCell ref="E91:F91"/>
    <mergeCell ref="E138:F138"/>
    <mergeCell ref="E47:F47"/>
    <mergeCell ref="B138:B140"/>
    <mergeCell ref="G1:H1"/>
    <mergeCell ref="G44:H44"/>
    <mergeCell ref="G88:H88"/>
    <mergeCell ref="G135:H135"/>
    <mergeCell ref="G4:H4"/>
    <mergeCell ref="B2:G2"/>
    <mergeCell ref="G91:H91"/>
    <mergeCell ref="B4:B6"/>
    <mergeCell ref="C4:D4"/>
    <mergeCell ref="A374:A376"/>
    <mergeCell ref="B374:B376"/>
    <mergeCell ref="B420:G420"/>
    <mergeCell ref="E274:F274"/>
    <mergeCell ref="G321:H321"/>
    <mergeCell ref="A274:A276"/>
    <mergeCell ref="B274:B276"/>
    <mergeCell ref="G323:H323"/>
    <mergeCell ref="G274:H274"/>
    <mergeCell ref="G371:H371"/>
    <mergeCell ref="C472:D472"/>
    <mergeCell ref="E330:F330"/>
    <mergeCell ref="G370:H370"/>
    <mergeCell ref="G469:H469"/>
    <mergeCell ref="E472:F472"/>
    <mergeCell ref="E374:F374"/>
    <mergeCell ref="G374:H374"/>
    <mergeCell ref="B425:G425"/>
    <mergeCell ref="C374:D374"/>
    <mergeCell ref="G424:H424"/>
    <mergeCell ref="A427:A429"/>
    <mergeCell ref="G472:H472"/>
    <mergeCell ref="B470:G470"/>
    <mergeCell ref="A472:A474"/>
    <mergeCell ref="B472:B474"/>
    <mergeCell ref="G427:H427"/>
    <mergeCell ref="B427:B429"/>
    <mergeCell ref="E427:F427"/>
    <mergeCell ref="G467:H467"/>
    <mergeCell ref="C427:D427"/>
    <mergeCell ref="A4:A6"/>
    <mergeCell ref="A330:A332"/>
    <mergeCell ref="B330:B332"/>
    <mergeCell ref="C330:D330"/>
    <mergeCell ref="A91:A93"/>
    <mergeCell ref="B91:B93"/>
    <mergeCell ref="A47:A49"/>
    <mergeCell ref="B47:B49"/>
    <mergeCell ref="B45:G45"/>
    <mergeCell ref="A226:A228"/>
    <mergeCell ref="A182:A184"/>
    <mergeCell ref="A138:A140"/>
    <mergeCell ref="G47:H47"/>
    <mergeCell ref="B136:G136"/>
    <mergeCell ref="C182:D182"/>
    <mergeCell ref="C47:D47"/>
    <mergeCell ref="C91:D91"/>
    <mergeCell ref="B182:B184"/>
    <mergeCell ref="C138:D138"/>
    <mergeCell ref="G138:H138"/>
  </mergeCells>
  <printOptions horizontalCentered="1"/>
  <pageMargins left="0.3937007874015748" right="0.3937007874015748" top="0.5905511811023623" bottom="0.5118110236220472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2"/>
  <sheetViews>
    <sheetView tabSelected="1" zoomScale="90" zoomScaleNormal="90" zoomScalePageLayoutView="0" workbookViewId="0" topLeftCell="A163">
      <selection activeCell="H302" sqref="H302"/>
    </sheetView>
  </sheetViews>
  <sheetFormatPr defaultColWidth="9.140625" defaultRowHeight="12.75"/>
  <cols>
    <col min="1" max="1" width="5.57421875" style="96" customWidth="1"/>
    <col min="2" max="2" width="48.7109375" style="96" customWidth="1"/>
    <col min="3" max="7" width="14.28125" style="96" customWidth="1"/>
    <col min="8" max="8" width="16.28125" style="96" customWidth="1"/>
    <col min="9" max="16384" width="9.140625" style="96" customWidth="1"/>
  </cols>
  <sheetData>
    <row r="1" spans="1:8" ht="12.75">
      <c r="A1" s="23"/>
      <c r="B1" s="23"/>
      <c r="C1" s="23"/>
      <c r="D1" s="23"/>
      <c r="E1" s="23"/>
      <c r="F1" s="23"/>
      <c r="G1" s="452" t="s">
        <v>495</v>
      </c>
      <c r="H1" s="452"/>
    </row>
    <row r="2" spans="1:8" ht="12.75">
      <c r="A2" s="23"/>
      <c r="B2" s="474" t="s">
        <v>216</v>
      </c>
      <c r="C2" s="474"/>
      <c r="D2" s="474"/>
      <c r="E2" s="474"/>
      <c r="F2" s="474"/>
      <c r="G2" s="474"/>
      <c r="H2" s="161"/>
    </row>
    <row r="3" spans="1:8" ht="13.5" thickBot="1">
      <c r="A3" s="23"/>
      <c r="B3" s="23"/>
      <c r="C3" s="23"/>
      <c r="D3" s="23"/>
      <c r="E3" s="23"/>
      <c r="F3" s="23"/>
      <c r="G3" s="23"/>
      <c r="H3" s="23"/>
    </row>
    <row r="4" spans="1:8" ht="13.5" customHeight="1" thickTop="1">
      <c r="A4" s="448" t="s">
        <v>20</v>
      </c>
      <c r="B4" s="448" t="s">
        <v>21</v>
      </c>
      <c r="C4" s="475" t="s">
        <v>22</v>
      </c>
      <c r="D4" s="476"/>
      <c r="E4" s="475" t="s">
        <v>23</v>
      </c>
      <c r="F4" s="476"/>
      <c r="G4" s="468" t="s">
        <v>23</v>
      </c>
      <c r="H4" s="469"/>
    </row>
    <row r="5" spans="1:8" ht="12.75">
      <c r="A5" s="449"/>
      <c r="B5" s="449"/>
      <c r="C5" s="157" t="s">
        <v>226</v>
      </c>
      <c r="D5" s="49" t="s">
        <v>226</v>
      </c>
      <c r="E5" s="157" t="s">
        <v>226</v>
      </c>
      <c r="F5" s="49" t="s">
        <v>226</v>
      </c>
      <c r="G5" s="157" t="s">
        <v>337</v>
      </c>
      <c r="H5" s="49" t="s">
        <v>348</v>
      </c>
    </row>
    <row r="6" spans="1:8" ht="13.5" thickBot="1">
      <c r="A6" s="450"/>
      <c r="B6" s="450"/>
      <c r="C6" s="159" t="s">
        <v>292</v>
      </c>
      <c r="D6" s="158" t="s">
        <v>1</v>
      </c>
      <c r="E6" s="159" t="s">
        <v>1</v>
      </c>
      <c r="F6" s="158" t="s">
        <v>363</v>
      </c>
      <c r="G6" s="159" t="s">
        <v>351</v>
      </c>
      <c r="H6" s="158" t="s">
        <v>351</v>
      </c>
    </row>
    <row r="7" spans="1:8" ht="13.5" hidden="1" thickTop="1">
      <c r="A7" s="192" t="s">
        <v>126</v>
      </c>
      <c r="B7" s="193" t="s">
        <v>128</v>
      </c>
      <c r="C7" s="106"/>
      <c r="D7" s="111"/>
      <c r="E7" s="106"/>
      <c r="F7" s="111"/>
      <c r="G7" s="106"/>
      <c r="H7" s="111"/>
    </row>
    <row r="8" spans="1:8" ht="13.5" hidden="1" thickTop="1">
      <c r="A8" s="156" t="s">
        <v>129</v>
      </c>
      <c r="B8" s="153" t="s">
        <v>130</v>
      </c>
      <c r="C8" s="86"/>
      <c r="D8" s="30"/>
      <c r="E8" s="86"/>
      <c r="F8" s="30"/>
      <c r="G8" s="86"/>
      <c r="H8" s="30"/>
    </row>
    <row r="9" spans="1:8" ht="13.5" hidden="1" thickTop="1">
      <c r="A9" s="156" t="s">
        <v>131</v>
      </c>
      <c r="B9" s="153" t="s">
        <v>132</v>
      </c>
      <c r="C9" s="86">
        <v>0</v>
      </c>
      <c r="D9" s="30"/>
      <c r="E9" s="86">
        <v>0</v>
      </c>
      <c r="F9" s="30"/>
      <c r="G9" s="86">
        <v>0</v>
      </c>
      <c r="H9" s="30">
        <v>0</v>
      </c>
    </row>
    <row r="10" spans="1:8" ht="13.5" hidden="1" thickTop="1">
      <c r="A10" s="156" t="s">
        <v>133</v>
      </c>
      <c r="B10" s="153" t="s">
        <v>134</v>
      </c>
      <c r="C10" s="86"/>
      <c r="D10" s="30"/>
      <c r="E10" s="86"/>
      <c r="F10" s="30"/>
      <c r="G10" s="86"/>
      <c r="H10" s="30"/>
    </row>
    <row r="11" spans="1:8" ht="13.5" hidden="1" thickTop="1">
      <c r="A11" s="156" t="s">
        <v>135</v>
      </c>
      <c r="B11" s="153" t="s">
        <v>136</v>
      </c>
      <c r="C11" s="86"/>
      <c r="D11" s="30"/>
      <c r="E11" s="86"/>
      <c r="F11" s="30"/>
      <c r="G11" s="86"/>
      <c r="H11" s="30"/>
    </row>
    <row r="12" spans="1:8" ht="13.5" hidden="1" thickTop="1">
      <c r="A12" s="156" t="s">
        <v>137</v>
      </c>
      <c r="B12" s="153" t="s">
        <v>138</v>
      </c>
      <c r="C12" s="86"/>
      <c r="D12" s="30"/>
      <c r="E12" s="86"/>
      <c r="F12" s="30"/>
      <c r="G12" s="86"/>
      <c r="H12" s="30"/>
    </row>
    <row r="13" spans="1:8" ht="13.5" hidden="1" thickTop="1">
      <c r="A13" s="156" t="s">
        <v>139</v>
      </c>
      <c r="B13" s="153" t="s">
        <v>140</v>
      </c>
      <c r="C13" s="86"/>
      <c r="D13" s="30"/>
      <c r="E13" s="86"/>
      <c r="F13" s="30"/>
      <c r="G13" s="86"/>
      <c r="H13" s="30"/>
    </row>
    <row r="14" spans="1:8" ht="13.5" thickTop="1">
      <c r="A14" s="156" t="s">
        <v>141</v>
      </c>
      <c r="B14" s="153" t="s">
        <v>142</v>
      </c>
      <c r="C14" s="86">
        <v>0</v>
      </c>
      <c r="D14" s="30"/>
      <c r="E14" s="246">
        <v>178200</v>
      </c>
      <c r="F14" s="246">
        <f>F20+F21+F22+F23</f>
        <v>121400</v>
      </c>
      <c r="G14" s="86"/>
      <c r="H14" s="30"/>
    </row>
    <row r="15" spans="1:8" ht="12.75" hidden="1">
      <c r="A15" s="156" t="s">
        <v>143</v>
      </c>
      <c r="B15" s="153" t="s">
        <v>144</v>
      </c>
      <c r="C15" s="86"/>
      <c r="D15" s="30"/>
      <c r="E15" s="30"/>
      <c r="F15" s="30"/>
      <c r="G15" s="86"/>
      <c r="H15" s="30"/>
    </row>
    <row r="16" spans="1:8" ht="12.75" hidden="1">
      <c r="A16" s="156" t="s">
        <v>145</v>
      </c>
      <c r="B16" s="153" t="s">
        <v>146</v>
      </c>
      <c r="C16" s="86"/>
      <c r="D16" s="30"/>
      <c r="E16" s="30"/>
      <c r="F16" s="30"/>
      <c r="G16" s="86"/>
      <c r="H16" s="30"/>
    </row>
    <row r="17" spans="1:8" ht="12.75" hidden="1">
      <c r="A17" s="156" t="s">
        <v>147</v>
      </c>
      <c r="B17" s="153" t="s">
        <v>148</v>
      </c>
      <c r="C17" s="86"/>
      <c r="D17" s="30"/>
      <c r="E17" s="30"/>
      <c r="F17" s="30"/>
      <c r="G17" s="86"/>
      <c r="H17" s="30"/>
    </row>
    <row r="18" spans="1:8" ht="12.75" hidden="1">
      <c r="A18" s="156" t="s">
        <v>149</v>
      </c>
      <c r="B18" s="153" t="s">
        <v>150</v>
      </c>
      <c r="C18" s="86"/>
      <c r="D18" s="30"/>
      <c r="E18" s="30"/>
      <c r="F18" s="30"/>
      <c r="G18" s="86"/>
      <c r="H18" s="30"/>
    </row>
    <row r="19" spans="1:8" ht="12.75" hidden="1">
      <c r="A19" s="156" t="s">
        <v>151</v>
      </c>
      <c r="B19" s="153" t="s">
        <v>152</v>
      </c>
      <c r="C19" s="86"/>
      <c r="D19" s="30"/>
      <c r="E19" s="30"/>
      <c r="F19" s="30"/>
      <c r="G19" s="86"/>
      <c r="H19" s="30"/>
    </row>
    <row r="20" spans="1:8" ht="12.75">
      <c r="A20" s="156" t="s">
        <v>151</v>
      </c>
      <c r="B20" s="186" t="s">
        <v>152</v>
      </c>
      <c r="C20" s="86"/>
      <c r="D20" s="30"/>
      <c r="E20" s="30">
        <v>7000</v>
      </c>
      <c r="F20" s="30">
        <v>7000</v>
      </c>
      <c r="G20" s="86"/>
      <c r="H20" s="30"/>
    </row>
    <row r="21" spans="1:8" ht="12.75">
      <c r="A21" s="156" t="s">
        <v>153</v>
      </c>
      <c r="B21" s="153" t="s">
        <v>154</v>
      </c>
      <c r="C21" s="86"/>
      <c r="D21" s="30"/>
      <c r="E21" s="30">
        <v>110000</v>
      </c>
      <c r="F21" s="30">
        <v>100000</v>
      </c>
      <c r="G21" s="86"/>
      <c r="H21" s="30"/>
    </row>
    <row r="22" spans="1:8" ht="12.75">
      <c r="A22" s="156" t="s">
        <v>155</v>
      </c>
      <c r="B22" s="153" t="s">
        <v>157</v>
      </c>
      <c r="C22" s="86"/>
      <c r="D22" s="30"/>
      <c r="E22" s="30">
        <v>51200</v>
      </c>
      <c r="F22" s="30">
        <v>14400</v>
      </c>
      <c r="G22" s="86"/>
      <c r="H22" s="30"/>
    </row>
    <row r="23" spans="1:8" ht="12.75">
      <c r="A23" s="156" t="s">
        <v>159</v>
      </c>
      <c r="B23" s="153" t="s">
        <v>158</v>
      </c>
      <c r="C23" s="86"/>
      <c r="D23" s="30"/>
      <c r="E23" s="30">
        <v>10000</v>
      </c>
      <c r="F23" s="30"/>
      <c r="G23" s="86"/>
      <c r="H23" s="30">
        <f>'Ф3'!H307+'Ф7,Ф8'!H286</f>
        <v>36000</v>
      </c>
    </row>
    <row r="24" spans="1:8" ht="12.75" hidden="1">
      <c r="A24" s="156" t="s">
        <v>162</v>
      </c>
      <c r="B24" s="153" t="s">
        <v>163</v>
      </c>
      <c r="C24" s="86"/>
      <c r="D24" s="30"/>
      <c r="E24" s="86"/>
      <c r="F24" s="30"/>
      <c r="G24" s="86"/>
      <c r="H24" s="30"/>
    </row>
    <row r="25" spans="1:8" ht="12.75" hidden="1">
      <c r="A25" s="156" t="s">
        <v>164</v>
      </c>
      <c r="B25" s="153" t="s">
        <v>165</v>
      </c>
      <c r="C25" s="86"/>
      <c r="D25" s="30"/>
      <c r="E25" s="86"/>
      <c r="F25" s="30"/>
      <c r="G25" s="86"/>
      <c r="H25" s="30"/>
    </row>
    <row r="26" spans="1:8" ht="12.75" hidden="1">
      <c r="A26" s="156" t="s">
        <v>166</v>
      </c>
      <c r="B26" s="153" t="s">
        <v>167</v>
      </c>
      <c r="C26" s="86"/>
      <c r="D26" s="30"/>
      <c r="E26" s="86"/>
      <c r="F26" s="30"/>
      <c r="G26" s="86"/>
      <c r="H26" s="30"/>
    </row>
    <row r="27" spans="1:8" ht="12.75" hidden="1">
      <c r="A27" s="156" t="s">
        <v>168</v>
      </c>
      <c r="B27" s="153" t="s">
        <v>169</v>
      </c>
      <c r="C27" s="86"/>
      <c r="D27" s="30"/>
      <c r="E27" s="86"/>
      <c r="F27" s="30"/>
      <c r="G27" s="86"/>
      <c r="H27" s="30"/>
    </row>
    <row r="28" spans="1:8" ht="12.75" hidden="1">
      <c r="A28" s="156" t="s">
        <v>170</v>
      </c>
      <c r="B28" s="153" t="s">
        <v>76</v>
      </c>
      <c r="C28" s="86"/>
      <c r="D28" s="30"/>
      <c r="E28" s="86"/>
      <c r="F28" s="30"/>
      <c r="G28" s="86"/>
      <c r="H28" s="30"/>
    </row>
    <row r="29" spans="1:8" ht="12.75" hidden="1">
      <c r="A29" s="156" t="s">
        <v>172</v>
      </c>
      <c r="B29" s="153" t="s">
        <v>173</v>
      </c>
      <c r="C29" s="86"/>
      <c r="D29" s="30"/>
      <c r="E29" s="86"/>
      <c r="F29" s="30"/>
      <c r="G29" s="86"/>
      <c r="H29" s="30"/>
    </row>
    <row r="30" spans="1:8" ht="12.75" hidden="1">
      <c r="A30" s="156" t="s">
        <v>205</v>
      </c>
      <c r="B30" s="153" t="s">
        <v>208</v>
      </c>
      <c r="C30" s="86"/>
      <c r="D30" s="30"/>
      <c r="E30" s="86"/>
      <c r="F30" s="30"/>
      <c r="G30" s="86"/>
      <c r="H30" s="30"/>
    </row>
    <row r="31" spans="1:8" ht="12.75" hidden="1">
      <c r="A31" s="156" t="s">
        <v>174</v>
      </c>
      <c r="B31" s="153" t="s">
        <v>175</v>
      </c>
      <c r="C31" s="86"/>
      <c r="D31" s="30"/>
      <c r="E31" s="86"/>
      <c r="F31" s="30"/>
      <c r="G31" s="86"/>
      <c r="H31" s="30"/>
    </row>
    <row r="32" spans="1:8" ht="12.75" hidden="1">
      <c r="A32" s="156" t="s">
        <v>176</v>
      </c>
      <c r="B32" s="153" t="s">
        <v>177</v>
      </c>
      <c r="C32" s="86"/>
      <c r="D32" s="30"/>
      <c r="E32" s="86"/>
      <c r="F32" s="30"/>
      <c r="G32" s="86"/>
      <c r="H32" s="30"/>
    </row>
    <row r="33" spans="1:8" ht="12.75" hidden="1">
      <c r="A33" s="156" t="s">
        <v>178</v>
      </c>
      <c r="B33" s="153" t="s">
        <v>179</v>
      </c>
      <c r="C33" s="86"/>
      <c r="D33" s="30"/>
      <c r="E33" s="86"/>
      <c r="F33" s="30"/>
      <c r="G33" s="86"/>
      <c r="H33" s="30"/>
    </row>
    <row r="34" spans="1:8" ht="12.75" hidden="1">
      <c r="A34" s="156" t="s">
        <v>180</v>
      </c>
      <c r="B34" s="153" t="s">
        <v>181</v>
      </c>
      <c r="C34" s="86"/>
      <c r="D34" s="30"/>
      <c r="E34" s="86"/>
      <c r="F34" s="30"/>
      <c r="G34" s="86"/>
      <c r="H34" s="30"/>
    </row>
    <row r="35" spans="1:8" ht="12.75" hidden="1">
      <c r="A35" s="156" t="s">
        <v>182</v>
      </c>
      <c r="B35" s="153" t="s">
        <v>183</v>
      </c>
      <c r="C35" s="86"/>
      <c r="D35" s="30"/>
      <c r="E35" s="86"/>
      <c r="F35" s="30"/>
      <c r="G35" s="86"/>
      <c r="H35" s="30"/>
    </row>
    <row r="36" spans="1:8" ht="12.75" hidden="1">
      <c r="A36" s="156" t="s">
        <v>184</v>
      </c>
      <c r="B36" s="153" t="s">
        <v>185</v>
      </c>
      <c r="C36" s="86"/>
      <c r="D36" s="30"/>
      <c r="E36" s="86"/>
      <c r="F36" s="30"/>
      <c r="G36" s="86"/>
      <c r="H36" s="30"/>
    </row>
    <row r="37" spans="1:8" ht="12.75" hidden="1">
      <c r="A37" s="156" t="s">
        <v>186</v>
      </c>
      <c r="B37" s="153" t="s">
        <v>187</v>
      </c>
      <c r="C37" s="86"/>
      <c r="D37" s="30"/>
      <c r="E37" s="86"/>
      <c r="F37" s="30"/>
      <c r="G37" s="86"/>
      <c r="H37" s="30"/>
    </row>
    <row r="38" spans="1:8" ht="13.5" thickBot="1">
      <c r="A38" s="156" t="s">
        <v>188</v>
      </c>
      <c r="B38" s="153" t="s">
        <v>189</v>
      </c>
      <c r="C38" s="86"/>
      <c r="D38" s="30"/>
      <c r="E38" s="86"/>
      <c r="F38" s="246">
        <v>250000</v>
      </c>
      <c r="G38" s="86"/>
      <c r="H38" s="30"/>
    </row>
    <row r="39" spans="1:8" ht="13.5" hidden="1" thickBot="1">
      <c r="A39" s="156" t="s">
        <v>190</v>
      </c>
      <c r="B39" s="153" t="s">
        <v>191</v>
      </c>
      <c r="C39" s="86"/>
      <c r="D39" s="30"/>
      <c r="E39" s="86"/>
      <c r="F39" s="30"/>
      <c r="G39" s="86"/>
      <c r="H39" s="30"/>
    </row>
    <row r="40" spans="1:8" ht="13.5" hidden="1" thickBot="1">
      <c r="A40" s="156" t="s">
        <v>192</v>
      </c>
      <c r="B40" s="153" t="s">
        <v>193</v>
      </c>
      <c r="C40" s="86"/>
      <c r="D40" s="30"/>
      <c r="E40" s="86"/>
      <c r="F40" s="30"/>
      <c r="G40" s="86"/>
      <c r="H40" s="30"/>
    </row>
    <row r="41" spans="1:8" ht="13.5" hidden="1" thickBot="1">
      <c r="A41" s="194" t="s">
        <v>194</v>
      </c>
      <c r="B41" s="195" t="s">
        <v>195</v>
      </c>
      <c r="C41" s="113"/>
      <c r="D41" s="114"/>
      <c r="E41" s="113"/>
      <c r="F41" s="114"/>
      <c r="G41" s="113"/>
      <c r="H41" s="114"/>
    </row>
    <row r="42" spans="1:8" ht="14.25" thickBot="1" thickTop="1">
      <c r="A42" s="75" t="s">
        <v>196</v>
      </c>
      <c r="B42" s="76" t="s">
        <v>197</v>
      </c>
      <c r="C42" s="107">
        <v>0</v>
      </c>
      <c r="D42" s="163"/>
      <c r="E42" s="107">
        <v>178200</v>
      </c>
      <c r="F42" s="163">
        <f>F38+F14</f>
        <v>371400</v>
      </c>
      <c r="G42" s="107"/>
      <c r="H42" s="163"/>
    </row>
    <row r="43" ht="13.5" thickTop="1"/>
    <row r="44" spans="7:8" ht="12.75">
      <c r="G44" s="452" t="s">
        <v>496</v>
      </c>
      <c r="H44" s="452"/>
    </row>
    <row r="45" spans="1:8" ht="13.5" customHeight="1">
      <c r="A45" s="474" t="s">
        <v>317</v>
      </c>
      <c r="B45" s="474"/>
      <c r="C45" s="474"/>
      <c r="D45" s="474"/>
      <c r="E45" s="474"/>
      <c r="F45" s="474"/>
      <c r="G45" s="105"/>
      <c r="H45" s="105"/>
    </row>
    <row r="46" spans="1:8" ht="13.5" thickBot="1">
      <c r="A46" s="196"/>
      <c r="B46" s="197"/>
      <c r="C46" s="105"/>
      <c r="D46" s="105"/>
      <c r="E46" s="105"/>
      <c r="F46" s="105"/>
      <c r="G46" s="105"/>
      <c r="H46" s="105"/>
    </row>
    <row r="47" spans="1:8" ht="13.5" customHeight="1" thickTop="1">
      <c r="A47" s="448" t="s">
        <v>20</v>
      </c>
      <c r="B47" s="448" t="s">
        <v>21</v>
      </c>
      <c r="C47" s="475" t="s">
        <v>22</v>
      </c>
      <c r="D47" s="476"/>
      <c r="E47" s="475" t="s">
        <v>23</v>
      </c>
      <c r="F47" s="476"/>
      <c r="G47" s="475" t="s">
        <v>12</v>
      </c>
      <c r="H47" s="476"/>
    </row>
    <row r="48" spans="1:8" ht="13.5" customHeight="1">
      <c r="A48" s="449"/>
      <c r="B48" s="449"/>
      <c r="C48" s="157" t="s">
        <v>226</v>
      </c>
      <c r="D48" s="49" t="s">
        <v>226</v>
      </c>
      <c r="E48" s="157" t="s">
        <v>226</v>
      </c>
      <c r="F48" s="49" t="s">
        <v>226</v>
      </c>
      <c r="G48" s="157" t="s">
        <v>226</v>
      </c>
      <c r="H48" s="49" t="s">
        <v>226</v>
      </c>
    </row>
    <row r="49" spans="1:8" ht="13.5" thickBot="1">
      <c r="A49" s="450"/>
      <c r="B49" s="450"/>
      <c r="C49" s="159" t="s">
        <v>292</v>
      </c>
      <c r="D49" s="158" t="s">
        <v>1</v>
      </c>
      <c r="E49" s="159" t="s">
        <v>1</v>
      </c>
      <c r="F49" s="158" t="s">
        <v>363</v>
      </c>
      <c r="G49" s="159" t="s">
        <v>292</v>
      </c>
      <c r="H49" s="158" t="s">
        <v>1</v>
      </c>
    </row>
    <row r="50" spans="1:8" ht="14.25" customHeight="1" thickTop="1">
      <c r="A50" s="258" t="s">
        <v>141</v>
      </c>
      <c r="B50" s="259" t="s">
        <v>142</v>
      </c>
      <c r="C50" s="241"/>
      <c r="D50" s="241"/>
      <c r="E50" s="241">
        <v>65000</v>
      </c>
      <c r="F50" s="241">
        <f>F51+F52</f>
        <v>0</v>
      </c>
      <c r="G50" s="241"/>
      <c r="H50" s="241"/>
    </row>
    <row r="51" spans="1:8" ht="14.25" customHeight="1">
      <c r="A51" s="156" t="s">
        <v>151</v>
      </c>
      <c r="B51" s="186" t="s">
        <v>152</v>
      </c>
      <c r="C51" s="241"/>
      <c r="D51" s="241"/>
      <c r="E51" s="132">
        <v>15000</v>
      </c>
      <c r="F51" s="132"/>
      <c r="G51" s="241"/>
      <c r="H51" s="241"/>
    </row>
    <row r="52" spans="1:8" ht="14.25" customHeight="1">
      <c r="A52" s="257" t="s">
        <v>155</v>
      </c>
      <c r="B52" s="186" t="s">
        <v>157</v>
      </c>
      <c r="C52" s="241"/>
      <c r="D52" s="241"/>
      <c r="E52" s="132">
        <v>50000</v>
      </c>
      <c r="F52" s="132"/>
      <c r="G52" s="241"/>
      <c r="H52" s="241"/>
    </row>
    <row r="53" spans="1:8" ht="12.75">
      <c r="A53" s="156" t="s">
        <v>186</v>
      </c>
      <c r="B53" s="153" t="s">
        <v>187</v>
      </c>
      <c r="C53" s="241"/>
      <c r="D53" s="241"/>
      <c r="E53" s="241">
        <v>65500</v>
      </c>
      <c r="F53" s="241">
        <v>270300</v>
      </c>
      <c r="G53" s="241"/>
      <c r="H53" s="241"/>
    </row>
    <row r="54" spans="1:8" ht="14.25" customHeight="1">
      <c r="A54" s="156" t="s">
        <v>188</v>
      </c>
      <c r="B54" s="4" t="s">
        <v>189</v>
      </c>
      <c r="C54" s="241"/>
      <c r="D54" s="132"/>
      <c r="E54" s="241"/>
      <c r="F54" s="327"/>
      <c r="G54" s="241"/>
      <c r="H54" s="241"/>
    </row>
    <row r="55" spans="1:8" ht="12.75">
      <c r="A55" s="333" t="s">
        <v>381</v>
      </c>
      <c r="B55" s="10" t="s">
        <v>476</v>
      </c>
      <c r="C55" s="241"/>
      <c r="D55" s="241"/>
      <c r="E55" s="241"/>
      <c r="F55" s="241"/>
      <c r="G55" s="241"/>
      <c r="H55" s="241"/>
    </row>
    <row r="56" spans="1:8" ht="12.75">
      <c r="A56" s="255"/>
      <c r="B56" s="256"/>
      <c r="C56" s="241"/>
      <c r="D56" s="241"/>
      <c r="E56" s="241">
        <v>130500</v>
      </c>
      <c r="F56" s="241">
        <f>F53+F50+F54</f>
        <v>270300</v>
      </c>
      <c r="G56" s="241"/>
      <c r="H56" s="241"/>
    </row>
    <row r="57" spans="1:8" ht="12.75">
      <c r="A57" s="196"/>
      <c r="B57" s="197"/>
      <c r="C57" s="105"/>
      <c r="D57" s="105"/>
      <c r="E57" s="105"/>
      <c r="F57" s="105"/>
      <c r="G57" s="105"/>
      <c r="H57" s="105"/>
    </row>
    <row r="58" spans="7:8" ht="13.5" customHeight="1">
      <c r="G58" s="452"/>
      <c r="H58" s="452"/>
    </row>
    <row r="59" spans="1:8" ht="12.75">
      <c r="A59" s="23"/>
      <c r="B59" s="23"/>
      <c r="C59" s="23"/>
      <c r="D59" s="23"/>
      <c r="E59" s="23"/>
      <c r="F59" s="23"/>
      <c r="G59" s="452" t="s">
        <v>497</v>
      </c>
      <c r="H59" s="452"/>
    </row>
    <row r="60" spans="1:8" ht="13.5" thickBot="1">
      <c r="A60" s="23"/>
      <c r="B60" s="161" t="s">
        <v>307</v>
      </c>
      <c r="C60" s="161"/>
      <c r="D60" s="161"/>
      <c r="E60" s="161"/>
      <c r="F60" s="161"/>
      <c r="G60" s="161"/>
      <c r="H60" s="161"/>
    </row>
    <row r="61" spans="1:8" ht="26.25" thickTop="1">
      <c r="A61" s="225" t="s">
        <v>20</v>
      </c>
      <c r="B61" s="225" t="s">
        <v>21</v>
      </c>
      <c r="C61" s="230" t="s">
        <v>22</v>
      </c>
      <c r="D61" s="231"/>
      <c r="E61" s="230" t="s">
        <v>23</v>
      </c>
      <c r="F61" s="231"/>
      <c r="G61" s="475" t="s">
        <v>12</v>
      </c>
      <c r="H61" s="476"/>
    </row>
    <row r="62" spans="1:8" ht="12.75">
      <c r="A62" s="226"/>
      <c r="B62" s="228"/>
      <c r="C62" s="157" t="s">
        <v>226</v>
      </c>
      <c r="D62" s="49" t="s">
        <v>226</v>
      </c>
      <c r="E62" s="157" t="s">
        <v>226</v>
      </c>
      <c r="F62" s="49" t="s">
        <v>226</v>
      </c>
      <c r="G62" s="157" t="s">
        <v>226</v>
      </c>
      <c r="H62" s="49" t="s">
        <v>226</v>
      </c>
    </row>
    <row r="63" spans="1:8" ht="13.5" thickBot="1">
      <c r="A63" s="227"/>
      <c r="B63" s="229"/>
      <c r="C63" s="159" t="s">
        <v>292</v>
      </c>
      <c r="D63" s="158" t="s">
        <v>1</v>
      </c>
      <c r="E63" s="159" t="s">
        <v>1</v>
      </c>
      <c r="F63" s="158" t="s">
        <v>363</v>
      </c>
      <c r="G63" s="159" t="s">
        <v>1</v>
      </c>
      <c r="H63" s="158" t="s">
        <v>363</v>
      </c>
    </row>
    <row r="64" spans="1:8" ht="13.5" thickTop="1">
      <c r="A64" s="192" t="s">
        <v>126</v>
      </c>
      <c r="B64" s="200" t="s">
        <v>128</v>
      </c>
      <c r="C64" s="106"/>
      <c r="D64" s="111"/>
      <c r="E64" s="247">
        <v>57631</v>
      </c>
      <c r="F64" s="247">
        <v>43200</v>
      </c>
      <c r="G64" s="106"/>
      <c r="H64" s="247"/>
    </row>
    <row r="65" spans="1:8" ht="12.75">
      <c r="A65" s="156" t="s">
        <v>129</v>
      </c>
      <c r="B65" s="186" t="s">
        <v>130</v>
      </c>
      <c r="C65" s="86"/>
      <c r="D65" s="30"/>
      <c r="E65" s="30">
        <v>6500</v>
      </c>
      <c r="F65" s="246"/>
      <c r="G65" s="86"/>
      <c r="H65" s="30"/>
    </row>
    <row r="66" spans="1:8" ht="12.75">
      <c r="A66" s="156" t="s">
        <v>131</v>
      </c>
      <c r="B66" s="186" t="s">
        <v>132</v>
      </c>
      <c r="C66" s="86">
        <v>0</v>
      </c>
      <c r="D66" s="30"/>
      <c r="E66" s="246">
        <v>12057</v>
      </c>
      <c r="F66" s="246">
        <f>F67+F68+F69+F70</f>
        <v>12057</v>
      </c>
      <c r="G66" s="86"/>
      <c r="H66" s="246"/>
    </row>
    <row r="67" spans="1:8" ht="13.5" customHeight="1">
      <c r="A67" s="156" t="s">
        <v>133</v>
      </c>
      <c r="B67" s="186" t="s">
        <v>134</v>
      </c>
      <c r="C67" s="86"/>
      <c r="D67" s="30"/>
      <c r="E67" s="30">
        <v>6994</v>
      </c>
      <c r="F67" s="30">
        <v>6994</v>
      </c>
      <c r="G67" s="86"/>
      <c r="H67" s="30"/>
    </row>
    <row r="68" spans="1:8" ht="12.75">
      <c r="A68" s="156" t="s">
        <v>135</v>
      </c>
      <c r="B68" s="186" t="s">
        <v>136</v>
      </c>
      <c r="C68" s="86"/>
      <c r="D68" s="30"/>
      <c r="E68" s="30"/>
      <c r="F68" s="30"/>
      <c r="G68" s="86"/>
      <c r="H68" s="30"/>
    </row>
    <row r="69" spans="1:10" ht="12.75">
      <c r="A69" s="156" t="s">
        <v>137</v>
      </c>
      <c r="B69" s="186" t="s">
        <v>138</v>
      </c>
      <c r="C69" s="86"/>
      <c r="D69" s="30"/>
      <c r="E69" s="30">
        <v>3198</v>
      </c>
      <c r="F69" s="30">
        <v>3198</v>
      </c>
      <c r="G69" s="86"/>
      <c r="H69" s="30"/>
      <c r="J69" s="104"/>
    </row>
    <row r="70" spans="1:8" ht="12.75">
      <c r="A70" s="156" t="s">
        <v>139</v>
      </c>
      <c r="B70" s="186" t="s">
        <v>140</v>
      </c>
      <c r="C70" s="86"/>
      <c r="D70" s="30"/>
      <c r="E70" s="30">
        <v>1865</v>
      </c>
      <c r="F70" s="30">
        <v>1865</v>
      </c>
      <c r="G70" s="86"/>
      <c r="H70" s="30"/>
    </row>
    <row r="71" spans="1:8" ht="12.75">
      <c r="A71" s="156" t="s">
        <v>141</v>
      </c>
      <c r="B71" s="186" t="s">
        <v>142</v>
      </c>
      <c r="C71" s="86">
        <v>0</v>
      </c>
      <c r="D71" s="30"/>
      <c r="E71" s="246">
        <v>235657</v>
      </c>
      <c r="F71" s="246">
        <f>F72+F73+F74+F75+F76+F77+F78+F79+F80+F81+F82+F83+F84+F85</f>
        <v>234058</v>
      </c>
      <c r="G71" s="86"/>
      <c r="H71" s="246"/>
    </row>
    <row r="72" spans="1:8" ht="12.75">
      <c r="A72" s="156" t="s">
        <v>143</v>
      </c>
      <c r="B72" s="186" t="s">
        <v>144</v>
      </c>
      <c r="C72" s="86"/>
      <c r="D72" s="30"/>
      <c r="E72" s="30"/>
      <c r="F72" s="30"/>
      <c r="G72" s="86"/>
      <c r="H72" s="30"/>
    </row>
    <row r="73" spans="1:8" ht="12.75">
      <c r="A73" s="156" t="s">
        <v>145</v>
      </c>
      <c r="B73" s="186" t="s">
        <v>146</v>
      </c>
      <c r="C73" s="86"/>
      <c r="D73" s="30"/>
      <c r="E73" s="30"/>
      <c r="F73" s="30"/>
      <c r="G73" s="86"/>
      <c r="H73" s="30"/>
    </row>
    <row r="74" spans="1:8" ht="12.75">
      <c r="A74" s="156" t="s">
        <v>147</v>
      </c>
      <c r="B74" s="186" t="s">
        <v>148</v>
      </c>
      <c r="C74" s="86"/>
      <c r="D74" s="30"/>
      <c r="E74" s="30">
        <v>1860</v>
      </c>
      <c r="F74" s="30">
        <v>1860</v>
      </c>
      <c r="G74" s="86"/>
      <c r="H74" s="30"/>
    </row>
    <row r="75" spans="1:8" ht="12.75">
      <c r="A75" s="156" t="s">
        <v>149</v>
      </c>
      <c r="B75" s="186" t="s">
        <v>150</v>
      </c>
      <c r="C75" s="86"/>
      <c r="D75" s="30"/>
      <c r="E75" s="30"/>
      <c r="F75" s="30"/>
      <c r="G75" s="86"/>
      <c r="H75" s="30"/>
    </row>
    <row r="76" spans="1:8" ht="12.75">
      <c r="A76" s="156" t="s">
        <v>151</v>
      </c>
      <c r="B76" s="186" t="s">
        <v>152</v>
      </c>
      <c r="C76" s="86"/>
      <c r="D76" s="30"/>
      <c r="E76" s="30"/>
      <c r="F76" s="30">
        <v>6000</v>
      </c>
      <c r="G76" s="86"/>
      <c r="H76" s="30"/>
    </row>
    <row r="77" spans="1:8" ht="12.75">
      <c r="A77" s="156" t="s">
        <v>153</v>
      </c>
      <c r="B77" s="186" t="s">
        <v>154</v>
      </c>
      <c r="C77" s="86"/>
      <c r="D77" s="30"/>
      <c r="E77" s="30">
        <v>25800</v>
      </c>
      <c r="F77" s="30">
        <v>14902</v>
      </c>
      <c r="G77" s="86"/>
      <c r="H77" s="30"/>
    </row>
    <row r="78" spans="1:8" ht="12.75">
      <c r="A78" s="156" t="s">
        <v>155</v>
      </c>
      <c r="B78" s="186" t="s">
        <v>157</v>
      </c>
      <c r="C78" s="86"/>
      <c r="D78" s="30"/>
      <c r="E78" s="30">
        <v>206269</v>
      </c>
      <c r="F78" s="30">
        <v>210000</v>
      </c>
      <c r="G78" s="86"/>
      <c r="H78" s="30"/>
    </row>
    <row r="79" spans="1:8" ht="12.75">
      <c r="A79" s="156" t="s">
        <v>159</v>
      </c>
      <c r="B79" s="186" t="s">
        <v>158</v>
      </c>
      <c r="C79" s="86"/>
      <c r="D79" s="30"/>
      <c r="E79" s="30"/>
      <c r="F79" s="30"/>
      <c r="G79" s="86"/>
      <c r="H79" s="30"/>
    </row>
    <row r="80" spans="1:8" ht="12.75">
      <c r="A80" s="156" t="s">
        <v>162</v>
      </c>
      <c r="B80" s="186" t="s">
        <v>163</v>
      </c>
      <c r="C80" s="86"/>
      <c r="D80" s="30"/>
      <c r="E80" s="30"/>
      <c r="F80" s="30"/>
      <c r="G80" s="86"/>
      <c r="H80" s="30"/>
    </row>
    <row r="81" spans="1:8" ht="12.75">
      <c r="A81" s="156" t="s">
        <v>164</v>
      </c>
      <c r="B81" s="186" t="s">
        <v>165</v>
      </c>
      <c r="C81" s="86"/>
      <c r="D81" s="30"/>
      <c r="E81" s="30"/>
      <c r="F81" s="30"/>
      <c r="G81" s="86"/>
      <c r="H81" s="30"/>
    </row>
    <row r="82" spans="1:8" ht="12.75">
      <c r="A82" s="156" t="s">
        <v>166</v>
      </c>
      <c r="B82" s="186" t="s">
        <v>167</v>
      </c>
      <c r="C82" s="86"/>
      <c r="D82" s="30"/>
      <c r="E82" s="30"/>
      <c r="F82" s="30"/>
      <c r="G82" s="86"/>
      <c r="H82" s="30"/>
    </row>
    <row r="83" spans="1:8" ht="12.75">
      <c r="A83" s="156" t="s">
        <v>168</v>
      </c>
      <c r="B83" s="186" t="s">
        <v>169</v>
      </c>
      <c r="C83" s="86"/>
      <c r="D83" s="30"/>
      <c r="E83" s="30">
        <v>1728</v>
      </c>
      <c r="F83" s="30">
        <v>1296</v>
      </c>
      <c r="G83" s="86"/>
      <c r="H83" s="30"/>
    </row>
    <row r="84" spans="1:8" ht="12.75">
      <c r="A84" s="156" t="s">
        <v>170</v>
      </c>
      <c r="B84" s="186" t="s">
        <v>76</v>
      </c>
      <c r="C84" s="86"/>
      <c r="D84" s="30"/>
      <c r="E84" s="30"/>
      <c r="F84" s="30"/>
      <c r="G84" s="86"/>
      <c r="H84" s="30"/>
    </row>
    <row r="85" spans="1:8" ht="12.75">
      <c r="A85" s="156" t="s">
        <v>172</v>
      </c>
      <c r="B85" s="186" t="s">
        <v>173</v>
      </c>
      <c r="C85" s="86"/>
      <c r="D85" s="30"/>
      <c r="E85" s="30"/>
      <c r="F85" s="30"/>
      <c r="G85" s="86"/>
      <c r="H85" s="30"/>
    </row>
    <row r="86" spans="1:8" ht="12.75">
      <c r="A86" s="156" t="s">
        <v>205</v>
      </c>
      <c r="B86" s="186" t="s">
        <v>208</v>
      </c>
      <c r="C86" s="86"/>
      <c r="D86" s="30"/>
      <c r="E86" s="30"/>
      <c r="F86" s="246"/>
      <c r="G86" s="86"/>
      <c r="H86" s="30"/>
    </row>
    <row r="87" spans="1:8" ht="12.75">
      <c r="A87" s="156" t="s">
        <v>174</v>
      </c>
      <c r="B87" s="186" t="s">
        <v>175</v>
      </c>
      <c r="C87" s="86"/>
      <c r="D87" s="30"/>
      <c r="E87" s="30"/>
      <c r="F87" s="30"/>
      <c r="G87" s="86"/>
      <c r="H87" s="30"/>
    </row>
    <row r="88" spans="1:8" ht="12.75">
      <c r="A88" s="156" t="s">
        <v>176</v>
      </c>
      <c r="B88" s="186" t="s">
        <v>177</v>
      </c>
      <c r="C88" s="86"/>
      <c r="D88" s="30"/>
      <c r="E88" s="30"/>
      <c r="F88" s="30"/>
      <c r="G88" s="86"/>
      <c r="H88" s="30"/>
    </row>
    <row r="89" spans="1:8" ht="12.75">
      <c r="A89" s="156" t="s">
        <v>178</v>
      </c>
      <c r="B89" s="186" t="s">
        <v>179</v>
      </c>
      <c r="C89" s="86"/>
      <c r="D89" s="30"/>
      <c r="E89" s="30"/>
      <c r="F89" s="30"/>
      <c r="G89" s="86"/>
      <c r="H89" s="30"/>
    </row>
    <row r="90" spans="1:8" ht="12.75">
      <c r="A90" s="156" t="s">
        <v>180</v>
      </c>
      <c r="B90" s="186" t="s">
        <v>181</v>
      </c>
      <c r="C90" s="86"/>
      <c r="D90" s="30"/>
      <c r="E90" s="30"/>
      <c r="F90" s="30"/>
      <c r="G90" s="86"/>
      <c r="H90" s="30"/>
    </row>
    <row r="91" spans="1:8" ht="12.75" customHeight="1" hidden="1">
      <c r="A91" s="156" t="s">
        <v>182</v>
      </c>
      <c r="B91" s="186" t="s">
        <v>183</v>
      </c>
      <c r="C91" s="86"/>
      <c r="D91" s="30"/>
      <c r="E91" s="30"/>
      <c r="F91" s="30"/>
      <c r="G91" s="86"/>
      <c r="H91" s="30"/>
    </row>
    <row r="92" spans="1:8" ht="12.75" customHeight="1">
      <c r="A92" s="156" t="s">
        <v>186</v>
      </c>
      <c r="B92" s="153" t="s">
        <v>187</v>
      </c>
      <c r="C92" s="86"/>
      <c r="D92" s="30"/>
      <c r="E92" s="246">
        <v>9000</v>
      </c>
      <c r="F92" s="246"/>
      <c r="G92" s="86"/>
      <c r="H92" s="246"/>
    </row>
    <row r="93" spans="1:8" ht="12.75" customHeight="1">
      <c r="A93" s="257" t="s">
        <v>188</v>
      </c>
      <c r="B93" s="254" t="s">
        <v>189</v>
      </c>
      <c r="C93" s="86"/>
      <c r="D93" s="30"/>
      <c r="E93" s="326"/>
      <c r="F93" s="246">
        <v>77500</v>
      </c>
      <c r="G93" s="86"/>
      <c r="H93" s="246"/>
    </row>
    <row r="94" spans="1:8" ht="13.5" thickBot="1">
      <c r="A94" s="156" t="s">
        <v>194</v>
      </c>
      <c r="B94" s="186" t="s">
        <v>195</v>
      </c>
      <c r="C94" s="86"/>
      <c r="D94" s="30"/>
      <c r="E94" s="86"/>
      <c r="F94" s="246"/>
      <c r="G94" s="86"/>
      <c r="H94" s="30"/>
    </row>
    <row r="95" spans="1:8" ht="12.75" customHeight="1" hidden="1">
      <c r="A95" s="156" t="s">
        <v>186</v>
      </c>
      <c r="B95" s="186" t="s">
        <v>187</v>
      </c>
      <c r="C95" s="86"/>
      <c r="D95" s="30"/>
      <c r="E95" s="86"/>
      <c r="F95" s="30"/>
      <c r="G95" s="86"/>
      <c r="H95" s="30"/>
    </row>
    <row r="96" spans="1:8" ht="12.75" customHeight="1" hidden="1">
      <c r="A96" s="156" t="s">
        <v>188</v>
      </c>
      <c r="B96" s="186" t="s">
        <v>189</v>
      </c>
      <c r="C96" s="86"/>
      <c r="D96" s="30"/>
      <c r="E96" s="86"/>
      <c r="F96" s="30"/>
      <c r="G96" s="86"/>
      <c r="H96" s="30"/>
    </row>
    <row r="97" spans="1:8" ht="12.75" customHeight="1" hidden="1">
      <c r="A97" s="156" t="s">
        <v>190</v>
      </c>
      <c r="B97" s="186" t="s">
        <v>191</v>
      </c>
      <c r="C97" s="86"/>
      <c r="D97" s="30"/>
      <c r="E97" s="86"/>
      <c r="F97" s="30"/>
      <c r="G97" s="86"/>
      <c r="H97" s="30"/>
    </row>
    <row r="98" spans="1:8" ht="12.75" customHeight="1" hidden="1">
      <c r="A98" s="156" t="s">
        <v>192</v>
      </c>
      <c r="B98" s="186" t="s">
        <v>193</v>
      </c>
      <c r="C98" s="86"/>
      <c r="D98" s="30"/>
      <c r="E98" s="86"/>
      <c r="F98" s="30"/>
      <c r="G98" s="86"/>
      <c r="H98" s="30"/>
    </row>
    <row r="99" spans="1:8" ht="12.75" customHeight="1" hidden="1">
      <c r="A99" s="194" t="s">
        <v>194</v>
      </c>
      <c r="B99" s="201" t="s">
        <v>195</v>
      </c>
      <c r="C99" s="113"/>
      <c r="D99" s="114"/>
      <c r="E99" s="113"/>
      <c r="F99" s="114"/>
      <c r="G99" s="113"/>
      <c r="H99" s="114"/>
    </row>
    <row r="100" spans="1:8" ht="12.75" customHeight="1" hidden="1">
      <c r="A100" s="75" t="s">
        <v>196</v>
      </c>
      <c r="B100" s="202" t="s">
        <v>197</v>
      </c>
      <c r="C100" s="107">
        <v>0</v>
      </c>
      <c r="D100" s="163"/>
      <c r="E100" s="107"/>
      <c r="F100" s="163"/>
      <c r="G100" s="107">
        <v>0</v>
      </c>
      <c r="H100" s="163">
        <v>0</v>
      </c>
    </row>
    <row r="101" spans="1:8" ht="13.5" hidden="1" thickBot="1">
      <c r="A101" s="156" t="s">
        <v>186</v>
      </c>
      <c r="B101" s="186" t="s">
        <v>187</v>
      </c>
      <c r="C101" s="86"/>
      <c r="D101" s="30"/>
      <c r="E101" s="86"/>
      <c r="F101" s="30"/>
      <c r="G101" s="86"/>
      <c r="H101" s="30"/>
    </row>
    <row r="102" spans="1:8" ht="13.5" hidden="1" thickBot="1">
      <c r="A102" s="156" t="s">
        <v>188</v>
      </c>
      <c r="B102" s="186" t="s">
        <v>189</v>
      </c>
      <c r="C102" s="86"/>
      <c r="D102" s="30"/>
      <c r="E102" s="86"/>
      <c r="F102" s="30"/>
      <c r="G102" s="86"/>
      <c r="H102" s="30"/>
    </row>
    <row r="103" spans="1:8" ht="13.5" hidden="1" thickBot="1">
      <c r="A103" s="156" t="s">
        <v>190</v>
      </c>
      <c r="B103" s="186" t="s">
        <v>191</v>
      </c>
      <c r="C103" s="86"/>
      <c r="D103" s="30"/>
      <c r="E103" s="86"/>
      <c r="F103" s="30"/>
      <c r="G103" s="86"/>
      <c r="H103" s="30"/>
    </row>
    <row r="104" spans="1:8" ht="13.5" hidden="1" thickBot="1">
      <c r="A104" s="156" t="s">
        <v>192</v>
      </c>
      <c r="B104" s="186" t="s">
        <v>193</v>
      </c>
      <c r="C104" s="86"/>
      <c r="D104" s="30"/>
      <c r="E104" s="86"/>
      <c r="F104" s="30"/>
      <c r="G104" s="86"/>
      <c r="H104" s="30"/>
    </row>
    <row r="105" spans="1:8" ht="13.5" hidden="1" thickBot="1">
      <c r="A105" s="194" t="s">
        <v>194</v>
      </c>
      <c r="B105" s="201" t="s">
        <v>195</v>
      </c>
      <c r="C105" s="113"/>
      <c r="D105" s="114"/>
      <c r="E105" s="113"/>
      <c r="F105" s="114"/>
      <c r="G105" s="113"/>
      <c r="H105" s="114"/>
    </row>
    <row r="106" spans="1:8" ht="14.25" thickBot="1" thickTop="1">
      <c r="A106" s="75" t="s">
        <v>196</v>
      </c>
      <c r="B106" s="202" t="s">
        <v>197</v>
      </c>
      <c r="C106" s="107">
        <v>0</v>
      </c>
      <c r="D106" s="163"/>
      <c r="E106" s="107">
        <v>94610</v>
      </c>
      <c r="F106" s="163">
        <f>F71+F92+F66+F64+F65+F93</f>
        <v>366815</v>
      </c>
      <c r="G106" s="107"/>
      <c r="H106" s="163">
        <f>H92+H71+H66+H64</f>
        <v>0</v>
      </c>
    </row>
    <row r="107" spans="1:8" ht="13.5" thickTop="1">
      <c r="A107" s="196"/>
      <c r="B107" s="197"/>
      <c r="C107" s="105"/>
      <c r="D107" s="105"/>
      <c r="E107" s="105"/>
      <c r="F107" s="105"/>
      <c r="G107" s="105"/>
      <c r="H107" s="105"/>
    </row>
    <row r="108" spans="1:8" ht="12.75">
      <c r="A108" s="474" t="s">
        <v>309</v>
      </c>
      <c r="B108" s="474"/>
      <c r="C108" s="474"/>
      <c r="D108" s="474"/>
      <c r="E108" s="474"/>
      <c r="F108" s="474"/>
      <c r="G108" s="452" t="s">
        <v>498</v>
      </c>
      <c r="H108" s="452"/>
    </row>
    <row r="109" spans="1:8" ht="12.75">
      <c r="A109" s="196"/>
      <c r="B109" s="197"/>
      <c r="C109" s="105"/>
      <c r="D109" s="105"/>
      <c r="E109" s="105"/>
      <c r="F109" s="105"/>
      <c r="G109" s="105"/>
      <c r="H109" s="105"/>
    </row>
    <row r="110" spans="1:8" ht="13.5" thickBot="1">
      <c r="A110" s="196"/>
      <c r="B110" s="197"/>
      <c r="C110" s="105"/>
      <c r="D110" s="105"/>
      <c r="E110" s="105"/>
      <c r="F110" s="105"/>
      <c r="G110" s="105"/>
      <c r="H110" s="105"/>
    </row>
    <row r="111" spans="1:8" ht="26.25" customHeight="1" thickTop="1">
      <c r="A111" s="269" t="s">
        <v>20</v>
      </c>
      <c r="B111" s="269" t="s">
        <v>21</v>
      </c>
      <c r="C111" s="491" t="s">
        <v>22</v>
      </c>
      <c r="D111" s="493"/>
      <c r="E111" s="491" t="s">
        <v>23</v>
      </c>
      <c r="F111" s="492"/>
      <c r="G111" s="468" t="s">
        <v>23</v>
      </c>
      <c r="H111" s="469"/>
    </row>
    <row r="112" spans="1:8" ht="12.75">
      <c r="A112" s="269"/>
      <c r="B112" s="269"/>
      <c r="C112" s="184" t="s">
        <v>226</v>
      </c>
      <c r="D112" s="184" t="s">
        <v>226</v>
      </c>
      <c r="E112" s="184" t="s">
        <v>226</v>
      </c>
      <c r="F112" s="184" t="s">
        <v>226</v>
      </c>
      <c r="G112" s="157" t="s">
        <v>337</v>
      </c>
      <c r="H112" s="49" t="s">
        <v>348</v>
      </c>
    </row>
    <row r="113" spans="1:8" ht="13.5" thickBot="1">
      <c r="A113" s="269"/>
      <c r="B113" s="269"/>
      <c r="C113" s="184" t="s">
        <v>292</v>
      </c>
      <c r="D113" s="184" t="s">
        <v>1</v>
      </c>
      <c r="E113" s="184" t="s">
        <v>1</v>
      </c>
      <c r="F113" s="184" t="s">
        <v>363</v>
      </c>
      <c r="G113" s="159" t="s">
        <v>363</v>
      </c>
      <c r="H113" s="158" t="s">
        <v>351</v>
      </c>
    </row>
    <row r="114" spans="1:8" ht="13.5" thickTop="1">
      <c r="A114" s="257" t="s">
        <v>126</v>
      </c>
      <c r="B114" s="254" t="s">
        <v>128</v>
      </c>
      <c r="C114" s="132"/>
      <c r="D114" s="132"/>
      <c r="E114" s="241">
        <v>46640</v>
      </c>
      <c r="F114" s="241">
        <v>114398</v>
      </c>
      <c r="G114" s="241"/>
      <c r="H114" s="241"/>
    </row>
    <row r="115" spans="1:8" ht="13.5" customHeight="1">
      <c r="A115" s="257" t="s">
        <v>131</v>
      </c>
      <c r="B115" s="254" t="s">
        <v>132</v>
      </c>
      <c r="C115" s="132">
        <v>0</v>
      </c>
      <c r="D115" s="132"/>
      <c r="E115" s="241">
        <v>9670</v>
      </c>
      <c r="F115" s="241">
        <f>F116+F117+F118+F119</f>
        <v>23480</v>
      </c>
      <c r="G115" s="241"/>
      <c r="H115" s="241"/>
    </row>
    <row r="116" spans="1:8" ht="12.75">
      <c r="A116" s="257" t="s">
        <v>133</v>
      </c>
      <c r="B116" s="254" t="s">
        <v>134</v>
      </c>
      <c r="C116" s="132"/>
      <c r="D116" s="132"/>
      <c r="E116" s="132">
        <v>5609</v>
      </c>
      <c r="F116" s="132">
        <v>17630</v>
      </c>
      <c r="G116" s="132"/>
      <c r="H116" s="132"/>
    </row>
    <row r="117" spans="1:8" ht="12.75">
      <c r="A117" s="257" t="s">
        <v>135</v>
      </c>
      <c r="B117" s="254" t="s">
        <v>136</v>
      </c>
      <c r="C117" s="132"/>
      <c r="D117" s="132"/>
      <c r="E117" s="236"/>
      <c r="F117" s="132"/>
      <c r="G117" s="132"/>
      <c r="H117" s="236"/>
    </row>
    <row r="118" spans="1:8" ht="12.75">
      <c r="A118" s="257" t="s">
        <v>137</v>
      </c>
      <c r="B118" s="254" t="s">
        <v>138</v>
      </c>
      <c r="C118" s="132"/>
      <c r="D118" s="132"/>
      <c r="E118" s="132">
        <v>2565</v>
      </c>
      <c r="F118" s="132">
        <v>3526</v>
      </c>
      <c r="G118" s="132"/>
      <c r="H118" s="132"/>
    </row>
    <row r="119" spans="1:8" ht="12.75">
      <c r="A119" s="257" t="s">
        <v>139</v>
      </c>
      <c r="B119" s="254" t="s">
        <v>140</v>
      </c>
      <c r="C119" s="132"/>
      <c r="D119" s="132"/>
      <c r="E119" s="132">
        <v>1496</v>
      </c>
      <c r="F119" s="132">
        <v>2324</v>
      </c>
      <c r="G119" s="132"/>
      <c r="H119" s="132"/>
    </row>
    <row r="120" spans="1:8" ht="12.75">
      <c r="A120" s="257" t="s">
        <v>141</v>
      </c>
      <c r="B120" s="254" t="s">
        <v>142</v>
      </c>
      <c r="C120" s="132">
        <v>0</v>
      </c>
      <c r="D120" s="132"/>
      <c r="E120" s="241">
        <v>49100</v>
      </c>
      <c r="F120" s="241">
        <f>F121+F122+F123+F124+F125+F126+F127+F128+F129+F130+F131+F132</f>
        <v>150758</v>
      </c>
      <c r="G120" s="241"/>
      <c r="H120" s="241"/>
    </row>
    <row r="121" spans="1:8" ht="12.75">
      <c r="A121" s="257" t="s">
        <v>143</v>
      </c>
      <c r="B121" s="254" t="s">
        <v>144</v>
      </c>
      <c r="C121" s="132"/>
      <c r="D121" s="132"/>
      <c r="E121" s="132"/>
      <c r="F121" s="132"/>
      <c r="G121" s="132"/>
      <c r="H121" s="132"/>
    </row>
    <row r="122" spans="1:8" ht="12.75">
      <c r="A122" s="257" t="s">
        <v>145</v>
      </c>
      <c r="B122" s="254" t="s">
        <v>146</v>
      </c>
      <c r="C122" s="132"/>
      <c r="D122" s="132"/>
      <c r="E122" s="132"/>
      <c r="F122" s="132"/>
      <c r="G122" s="132"/>
      <c r="H122" s="132"/>
    </row>
    <row r="123" spans="1:8" ht="12.75">
      <c r="A123" s="257" t="s">
        <v>147</v>
      </c>
      <c r="B123" s="254" t="s">
        <v>148</v>
      </c>
      <c r="C123" s="132"/>
      <c r="D123" s="132"/>
      <c r="E123" s="132">
        <v>3100</v>
      </c>
      <c r="F123" s="132">
        <v>4960</v>
      </c>
      <c r="G123" s="132"/>
      <c r="H123" s="132"/>
    </row>
    <row r="124" spans="1:8" ht="12.75">
      <c r="A124" s="257" t="s">
        <v>149</v>
      </c>
      <c r="B124" s="254" t="s">
        <v>150</v>
      </c>
      <c r="C124" s="132"/>
      <c r="D124" s="132"/>
      <c r="E124" s="132"/>
      <c r="F124" s="132"/>
      <c r="G124" s="132"/>
      <c r="H124" s="132"/>
    </row>
    <row r="125" spans="1:8" ht="12.75">
      <c r="A125" s="257" t="s">
        <v>151</v>
      </c>
      <c r="B125" s="254" t="s">
        <v>152</v>
      </c>
      <c r="C125" s="132"/>
      <c r="D125" s="132"/>
      <c r="E125" s="132">
        <v>23000</v>
      </c>
      <c r="F125" s="132">
        <v>26000</v>
      </c>
      <c r="G125" s="132"/>
      <c r="H125" s="132"/>
    </row>
    <row r="126" spans="1:8" ht="12.75">
      <c r="A126" s="257" t="s">
        <v>153</v>
      </c>
      <c r="B126" s="254" t="s">
        <v>154</v>
      </c>
      <c r="C126" s="132"/>
      <c r="D126" s="132"/>
      <c r="E126" s="132">
        <v>10000</v>
      </c>
      <c r="F126" s="132">
        <v>45326</v>
      </c>
      <c r="G126" s="132"/>
      <c r="H126" s="132"/>
    </row>
    <row r="127" spans="1:8" ht="12.75">
      <c r="A127" s="257" t="s">
        <v>155</v>
      </c>
      <c r="B127" s="254" t="s">
        <v>157</v>
      </c>
      <c r="C127" s="132"/>
      <c r="D127" s="132"/>
      <c r="E127" s="132">
        <v>13000</v>
      </c>
      <c r="F127" s="132">
        <v>71736</v>
      </c>
      <c r="G127" s="132"/>
      <c r="H127" s="132"/>
    </row>
    <row r="128" spans="1:8" ht="12.75">
      <c r="A128" s="257" t="s">
        <v>159</v>
      </c>
      <c r="B128" s="254" t="s">
        <v>158</v>
      </c>
      <c r="C128" s="132"/>
      <c r="D128" s="132"/>
      <c r="E128" s="132"/>
      <c r="F128" s="132"/>
      <c r="G128" s="132"/>
      <c r="H128" s="132"/>
    </row>
    <row r="129" spans="1:8" ht="12.75">
      <c r="A129" s="257" t="s">
        <v>162</v>
      </c>
      <c r="B129" s="254" t="s">
        <v>163</v>
      </c>
      <c r="C129" s="132"/>
      <c r="D129" s="132"/>
      <c r="E129" s="132"/>
      <c r="F129" s="132"/>
      <c r="G129" s="132"/>
      <c r="H129" s="132"/>
    </row>
    <row r="130" spans="1:8" ht="12.75">
      <c r="A130" s="257" t="s">
        <v>164</v>
      </c>
      <c r="B130" s="254" t="s">
        <v>165</v>
      </c>
      <c r="C130" s="132"/>
      <c r="D130" s="132"/>
      <c r="E130" s="132"/>
      <c r="F130" s="132"/>
      <c r="G130" s="132"/>
      <c r="H130" s="132"/>
    </row>
    <row r="131" spans="1:8" ht="13.5" customHeight="1">
      <c r="A131" s="257" t="s">
        <v>166</v>
      </c>
      <c r="B131" s="254" t="s">
        <v>167</v>
      </c>
      <c r="C131" s="132"/>
      <c r="D131" s="132"/>
      <c r="E131" s="132"/>
      <c r="F131" s="132"/>
      <c r="G131" s="132"/>
      <c r="H131" s="132"/>
    </row>
    <row r="132" spans="1:8" ht="12.75">
      <c r="A132" s="257" t="s">
        <v>168</v>
      </c>
      <c r="B132" s="254" t="s">
        <v>169</v>
      </c>
      <c r="C132" s="132"/>
      <c r="D132" s="132"/>
      <c r="E132" s="132"/>
      <c r="F132" s="132">
        <v>2736</v>
      </c>
      <c r="G132" s="132"/>
      <c r="H132" s="132"/>
    </row>
    <row r="133" spans="1:8" ht="12.75">
      <c r="A133" s="257" t="s">
        <v>188</v>
      </c>
      <c r="B133" s="254" t="s">
        <v>189</v>
      </c>
      <c r="C133" s="132"/>
      <c r="D133" s="132"/>
      <c r="E133" s="132"/>
      <c r="F133" s="241"/>
      <c r="G133" s="132"/>
      <c r="H133" s="241"/>
    </row>
    <row r="134" spans="1:8" ht="13.5" customHeight="1" hidden="1" thickTop="1">
      <c r="A134" s="257"/>
      <c r="B134" s="254"/>
      <c r="C134" s="132"/>
      <c r="D134" s="132"/>
      <c r="E134" s="132"/>
      <c r="F134" s="132"/>
      <c r="G134" s="132"/>
      <c r="H134" s="132"/>
    </row>
    <row r="135" spans="1:8" ht="12.75" customHeight="1" hidden="1">
      <c r="A135" s="257"/>
      <c r="B135" s="254"/>
      <c r="C135" s="132"/>
      <c r="D135" s="132"/>
      <c r="E135" s="132">
        <v>5140</v>
      </c>
      <c r="F135" s="132">
        <v>5297</v>
      </c>
      <c r="G135" s="132"/>
      <c r="H135" s="132"/>
    </row>
    <row r="136" spans="1:8" ht="12.75" customHeight="1" hidden="1">
      <c r="A136" s="257"/>
      <c r="B136" s="254"/>
      <c r="C136" s="132"/>
      <c r="D136" s="132"/>
      <c r="E136" s="132"/>
      <c r="F136" s="132"/>
      <c r="G136" s="132"/>
      <c r="H136" s="132"/>
    </row>
    <row r="137" spans="1:8" ht="12.75" customHeight="1" hidden="1">
      <c r="A137" s="257"/>
      <c r="B137" s="254"/>
      <c r="C137" s="132"/>
      <c r="D137" s="132"/>
      <c r="E137" s="132"/>
      <c r="F137" s="132"/>
      <c r="G137" s="132"/>
      <c r="H137" s="132"/>
    </row>
    <row r="138" spans="1:8" ht="12.75" customHeight="1" hidden="1">
      <c r="A138" s="257"/>
      <c r="B138" s="254"/>
      <c r="C138" s="132"/>
      <c r="D138" s="132"/>
      <c r="E138" s="132"/>
      <c r="F138" s="132"/>
      <c r="G138" s="132"/>
      <c r="H138" s="132"/>
    </row>
    <row r="139" spans="1:8" ht="12.75" customHeight="1" hidden="1">
      <c r="A139" s="257"/>
      <c r="B139" s="254"/>
      <c r="C139" s="132"/>
      <c r="D139" s="132"/>
      <c r="E139" s="132"/>
      <c r="F139" s="132"/>
      <c r="G139" s="132"/>
      <c r="H139" s="132"/>
    </row>
    <row r="140" spans="1:8" ht="12.75" customHeight="1" hidden="1">
      <c r="A140" s="257"/>
      <c r="B140" s="254"/>
      <c r="C140" s="132"/>
      <c r="D140" s="132"/>
      <c r="E140" s="132"/>
      <c r="F140" s="132"/>
      <c r="G140" s="132"/>
      <c r="H140" s="132"/>
    </row>
    <row r="141" spans="1:8" ht="12.75" customHeight="1" hidden="1">
      <c r="A141" s="257" t="s">
        <v>170</v>
      </c>
      <c r="B141" s="254" t="s">
        <v>76</v>
      </c>
      <c r="C141" s="132"/>
      <c r="D141" s="132"/>
      <c r="E141" s="132"/>
      <c r="F141" s="132"/>
      <c r="G141" s="132"/>
      <c r="H141" s="132"/>
    </row>
    <row r="142" spans="1:8" ht="12.75" customHeight="1" hidden="1">
      <c r="A142" s="257" t="s">
        <v>172</v>
      </c>
      <c r="B142" s="254" t="s">
        <v>173</v>
      </c>
      <c r="C142" s="132"/>
      <c r="D142" s="132"/>
      <c r="E142" s="132"/>
      <c r="F142" s="132"/>
      <c r="G142" s="132"/>
      <c r="H142" s="132"/>
    </row>
    <row r="143" spans="1:8" ht="12.75" customHeight="1" hidden="1">
      <c r="A143" s="257" t="s">
        <v>205</v>
      </c>
      <c r="B143" s="254" t="s">
        <v>208</v>
      </c>
      <c r="C143" s="132"/>
      <c r="D143" s="132"/>
      <c r="E143" s="132"/>
      <c r="F143" s="132"/>
      <c r="G143" s="132"/>
      <c r="H143" s="132"/>
    </row>
    <row r="144" spans="1:8" ht="12.75" customHeight="1" hidden="1">
      <c r="A144" s="257" t="s">
        <v>174</v>
      </c>
      <c r="B144" s="254" t="s">
        <v>175</v>
      </c>
      <c r="C144" s="132"/>
      <c r="D144" s="132"/>
      <c r="E144" s="132"/>
      <c r="F144" s="132"/>
      <c r="G144" s="132"/>
      <c r="H144" s="132"/>
    </row>
    <row r="145" spans="1:8" ht="12.75" customHeight="1" hidden="1">
      <c r="A145" s="257" t="s">
        <v>176</v>
      </c>
      <c r="B145" s="254" t="s">
        <v>177</v>
      </c>
      <c r="C145" s="132"/>
      <c r="D145" s="132"/>
      <c r="E145" s="132"/>
      <c r="F145" s="132"/>
      <c r="G145" s="132"/>
      <c r="H145" s="132"/>
    </row>
    <row r="146" spans="1:8" ht="12.75" customHeight="1" hidden="1">
      <c r="A146" s="257" t="s">
        <v>178</v>
      </c>
      <c r="B146" s="254" t="s">
        <v>179</v>
      </c>
      <c r="C146" s="132"/>
      <c r="D146" s="132"/>
      <c r="E146" s="132"/>
      <c r="F146" s="132"/>
      <c r="G146" s="132"/>
      <c r="H146" s="132"/>
    </row>
    <row r="147" spans="1:8" ht="12.75" customHeight="1" hidden="1">
      <c r="A147" s="257" t="s">
        <v>180</v>
      </c>
      <c r="B147" s="254" t="s">
        <v>181</v>
      </c>
      <c r="C147" s="132"/>
      <c r="D147" s="132"/>
      <c r="E147" s="132"/>
      <c r="F147" s="132"/>
      <c r="G147" s="132"/>
      <c r="H147" s="132"/>
    </row>
    <row r="148" spans="1:8" ht="12.75" customHeight="1" hidden="1">
      <c r="A148" s="257" t="s">
        <v>182</v>
      </c>
      <c r="B148" s="254" t="s">
        <v>183</v>
      </c>
      <c r="C148" s="132"/>
      <c r="D148" s="132"/>
      <c r="E148" s="132"/>
      <c r="F148" s="132"/>
      <c r="G148" s="132"/>
      <c r="H148" s="132"/>
    </row>
    <row r="149" spans="1:8" ht="12.75" customHeight="1" hidden="1">
      <c r="A149" s="257" t="s">
        <v>184</v>
      </c>
      <c r="B149" s="254" t="s">
        <v>185</v>
      </c>
      <c r="C149" s="132"/>
      <c r="D149" s="132"/>
      <c r="E149" s="132"/>
      <c r="F149" s="132"/>
      <c r="G149" s="132"/>
      <c r="H149" s="132"/>
    </row>
    <row r="150" spans="1:8" ht="12.75" customHeight="1" hidden="1">
      <c r="A150" s="257" t="s">
        <v>186</v>
      </c>
      <c r="B150" s="254" t="s">
        <v>187</v>
      </c>
      <c r="C150" s="132"/>
      <c r="D150" s="132"/>
      <c r="E150" s="132"/>
      <c r="F150" s="132"/>
      <c r="G150" s="132"/>
      <c r="H150" s="132"/>
    </row>
    <row r="151" spans="1:8" ht="12.75" customHeight="1" hidden="1">
      <c r="A151" s="257" t="s">
        <v>188</v>
      </c>
      <c r="B151" s="254" t="s">
        <v>189</v>
      </c>
      <c r="C151" s="132"/>
      <c r="D151" s="132"/>
      <c r="E151" s="132"/>
      <c r="F151" s="132"/>
      <c r="G151" s="132"/>
      <c r="H151" s="132"/>
    </row>
    <row r="152" spans="1:8" ht="12.75" customHeight="1" hidden="1">
      <c r="A152" s="257" t="s">
        <v>190</v>
      </c>
      <c r="B152" s="254" t="s">
        <v>191</v>
      </c>
      <c r="C152" s="132"/>
      <c r="D152" s="132"/>
      <c r="E152" s="132"/>
      <c r="F152" s="132"/>
      <c r="G152" s="132"/>
      <c r="H152" s="132"/>
    </row>
    <row r="153" spans="1:8" ht="12.75" customHeight="1" hidden="1">
      <c r="A153" s="257" t="s">
        <v>192</v>
      </c>
      <c r="B153" s="254" t="s">
        <v>193</v>
      </c>
      <c r="C153" s="132"/>
      <c r="D153" s="132"/>
      <c r="E153" s="132"/>
      <c r="F153" s="132"/>
      <c r="G153" s="132"/>
      <c r="H153" s="132"/>
    </row>
    <row r="154" spans="1:8" ht="12.75" customHeight="1" hidden="1">
      <c r="A154" s="257" t="s">
        <v>194</v>
      </c>
      <c r="B154" s="254" t="s">
        <v>195</v>
      </c>
      <c r="C154" s="132"/>
      <c r="D154" s="132"/>
      <c r="E154" s="132"/>
      <c r="F154" s="132"/>
      <c r="G154" s="132"/>
      <c r="H154" s="132"/>
    </row>
    <row r="155" spans="1:8" ht="12.75" customHeight="1" hidden="1">
      <c r="A155" s="255" t="s">
        <v>196</v>
      </c>
      <c r="B155" s="256" t="s">
        <v>197</v>
      </c>
      <c r="C155" s="241">
        <v>0</v>
      </c>
      <c r="D155" s="241"/>
      <c r="E155" s="241"/>
      <c r="F155" s="241"/>
      <c r="G155" s="241">
        <v>0</v>
      </c>
      <c r="H155" s="241">
        <v>0</v>
      </c>
    </row>
    <row r="156" spans="1:8" ht="12.75" customHeight="1" hidden="1">
      <c r="A156" s="257" t="s">
        <v>188</v>
      </c>
      <c r="B156" s="254" t="s">
        <v>189</v>
      </c>
      <c r="C156" s="132"/>
      <c r="D156" s="132"/>
      <c r="E156" s="132"/>
      <c r="F156" s="132"/>
      <c r="G156" s="132"/>
      <c r="H156" s="132"/>
    </row>
    <row r="157" spans="1:8" ht="12.75" customHeight="1" hidden="1">
      <c r="A157" s="257" t="s">
        <v>190</v>
      </c>
      <c r="B157" s="254" t="s">
        <v>191</v>
      </c>
      <c r="C157" s="132"/>
      <c r="D157" s="132"/>
      <c r="E157" s="132"/>
      <c r="F157" s="132"/>
      <c r="G157" s="132"/>
      <c r="H157" s="132"/>
    </row>
    <row r="158" spans="1:8" ht="12.75" customHeight="1" hidden="1">
      <c r="A158" s="257" t="s">
        <v>192</v>
      </c>
      <c r="B158" s="254" t="s">
        <v>193</v>
      </c>
      <c r="C158" s="132"/>
      <c r="D158" s="132"/>
      <c r="E158" s="132"/>
      <c r="F158" s="132"/>
      <c r="G158" s="132"/>
      <c r="H158" s="132"/>
    </row>
    <row r="159" spans="1:8" ht="13.5" customHeight="1" hidden="1" thickBot="1">
      <c r="A159" s="257" t="s">
        <v>194</v>
      </c>
      <c r="B159" s="254" t="s">
        <v>195</v>
      </c>
      <c r="C159" s="132"/>
      <c r="D159" s="132"/>
      <c r="E159" s="132"/>
      <c r="F159" s="132"/>
      <c r="G159" s="132"/>
      <c r="H159" s="132"/>
    </row>
    <row r="160" spans="1:8" ht="12.75">
      <c r="A160" s="255" t="s">
        <v>196</v>
      </c>
      <c r="B160" s="256" t="s">
        <v>197</v>
      </c>
      <c r="C160" s="241">
        <v>0</v>
      </c>
      <c r="D160" s="241"/>
      <c r="E160" s="241">
        <v>62700</v>
      </c>
      <c r="F160" s="241">
        <f>F120+F115+F114+F133</f>
        <v>288636</v>
      </c>
      <c r="G160" s="241"/>
      <c r="H160" s="241"/>
    </row>
    <row r="161" spans="1:8" ht="12.75">
      <c r="A161" s="196"/>
      <c r="B161" s="197"/>
      <c r="C161" s="105"/>
      <c r="D161" s="105"/>
      <c r="E161" s="105"/>
      <c r="F161" s="105"/>
      <c r="G161" s="105"/>
      <c r="H161" s="105"/>
    </row>
    <row r="162" spans="1:8" ht="12.75">
      <c r="A162" s="196"/>
      <c r="B162" s="197"/>
      <c r="C162" s="105"/>
      <c r="D162" s="105"/>
      <c r="E162" s="105"/>
      <c r="F162" s="105"/>
      <c r="G162" s="452" t="s">
        <v>499</v>
      </c>
      <c r="H162" s="452"/>
    </row>
    <row r="163" spans="1:8" ht="12.75">
      <c r="A163" s="196"/>
      <c r="B163" s="494" t="s">
        <v>335</v>
      </c>
      <c r="C163" s="494"/>
      <c r="D163" s="494"/>
      <c r="E163" s="494"/>
      <c r="F163" s="494"/>
      <c r="G163" s="494"/>
      <c r="H163" s="494"/>
    </row>
    <row r="164" spans="1:8" ht="13.5" thickBot="1">
      <c r="A164" s="196"/>
      <c r="B164" s="197"/>
      <c r="C164" s="105"/>
      <c r="D164" s="105"/>
      <c r="E164" s="105"/>
      <c r="F164" s="105"/>
      <c r="G164" s="105"/>
      <c r="H164" s="105"/>
    </row>
    <row r="165" spans="1:8" ht="26.25" customHeight="1" thickTop="1">
      <c r="A165" s="225" t="s">
        <v>20</v>
      </c>
      <c r="B165" s="225" t="s">
        <v>21</v>
      </c>
      <c r="C165" s="475" t="s">
        <v>22</v>
      </c>
      <c r="D165" s="476"/>
      <c r="E165" s="475" t="s">
        <v>23</v>
      </c>
      <c r="F165" s="476"/>
      <c r="G165" s="468" t="s">
        <v>23</v>
      </c>
      <c r="H165" s="469"/>
    </row>
    <row r="166" spans="1:8" ht="12.75">
      <c r="A166" s="226"/>
      <c r="B166" s="228"/>
      <c r="C166" s="157" t="s">
        <v>226</v>
      </c>
      <c r="D166" s="49" t="s">
        <v>226</v>
      </c>
      <c r="E166" s="157" t="s">
        <v>226</v>
      </c>
      <c r="F166" s="49" t="s">
        <v>226</v>
      </c>
      <c r="G166" s="157" t="s">
        <v>337</v>
      </c>
      <c r="H166" s="49" t="s">
        <v>348</v>
      </c>
    </row>
    <row r="167" spans="1:8" ht="13.5" thickBot="1">
      <c r="A167" s="227"/>
      <c r="B167" s="229"/>
      <c r="C167" s="159" t="s">
        <v>292</v>
      </c>
      <c r="D167" s="158" t="s">
        <v>1</v>
      </c>
      <c r="E167" s="159" t="s">
        <v>292</v>
      </c>
      <c r="F167" s="235" t="s">
        <v>363</v>
      </c>
      <c r="G167" s="159" t="s">
        <v>351</v>
      </c>
      <c r="H167" s="158" t="s">
        <v>351</v>
      </c>
    </row>
    <row r="168" spans="1:8" ht="13.5" thickTop="1">
      <c r="A168" s="192" t="s">
        <v>126</v>
      </c>
      <c r="B168" s="200" t="s">
        <v>128</v>
      </c>
      <c r="C168" s="106"/>
      <c r="D168" s="111"/>
      <c r="E168" s="233"/>
      <c r="F168" s="241">
        <v>15748</v>
      </c>
      <c r="G168" s="234"/>
      <c r="H168" s="111"/>
    </row>
    <row r="169" spans="1:8" ht="12.75">
      <c r="A169" s="156" t="s">
        <v>129</v>
      </c>
      <c r="B169" s="186" t="s">
        <v>130</v>
      </c>
      <c r="C169" s="86"/>
      <c r="D169" s="30"/>
      <c r="E169" s="188"/>
      <c r="F169" s="132"/>
      <c r="G169" s="133"/>
      <c r="H169" s="30"/>
    </row>
    <row r="170" spans="1:8" ht="12.75">
      <c r="A170" s="156" t="s">
        <v>131</v>
      </c>
      <c r="B170" s="186" t="s">
        <v>132</v>
      </c>
      <c r="C170" s="86">
        <v>0</v>
      </c>
      <c r="D170" s="30"/>
      <c r="F170" s="241">
        <f>F171+F172+F173+F174</f>
        <v>3360</v>
      </c>
      <c r="G170" s="133">
        <v>0</v>
      </c>
      <c r="H170" s="30">
        <v>15000</v>
      </c>
    </row>
    <row r="171" spans="1:8" ht="12.75">
      <c r="A171" s="156" t="s">
        <v>133</v>
      </c>
      <c r="B171" s="186" t="s">
        <v>134</v>
      </c>
      <c r="C171" s="86"/>
      <c r="D171" s="30"/>
      <c r="E171" s="188"/>
      <c r="F171" s="132">
        <v>2520</v>
      </c>
      <c r="G171" s="133"/>
      <c r="H171" s="30"/>
    </row>
    <row r="172" spans="1:8" ht="12.75">
      <c r="A172" s="156" t="s">
        <v>135</v>
      </c>
      <c r="B172" s="186" t="s">
        <v>136</v>
      </c>
      <c r="C172" s="86"/>
      <c r="D172" s="30"/>
      <c r="F172" s="253"/>
      <c r="G172" s="133"/>
      <c r="H172" s="30">
        <v>21000</v>
      </c>
    </row>
    <row r="173" spans="1:8" ht="12.75">
      <c r="A173" s="156" t="s">
        <v>137</v>
      </c>
      <c r="B173" s="186" t="s">
        <v>138</v>
      </c>
      <c r="C173" s="86"/>
      <c r="D173" s="30"/>
      <c r="E173" s="188"/>
      <c r="F173" s="254">
        <v>504</v>
      </c>
      <c r="G173" s="133"/>
      <c r="H173" s="30"/>
    </row>
    <row r="174" spans="1:8" ht="12.75">
      <c r="A174" s="156" t="s">
        <v>139</v>
      </c>
      <c r="B174" s="186" t="s">
        <v>140</v>
      </c>
      <c r="C174" s="86"/>
      <c r="D174" s="30"/>
      <c r="E174" s="188"/>
      <c r="F174" s="236">
        <v>336</v>
      </c>
      <c r="G174" s="133"/>
      <c r="H174" s="30"/>
    </row>
    <row r="175" spans="1:8" ht="12.75">
      <c r="A175" s="156" t="s">
        <v>141</v>
      </c>
      <c r="B175" s="186" t="s">
        <v>142</v>
      </c>
      <c r="C175" s="86">
        <v>0</v>
      </c>
      <c r="D175" s="30"/>
      <c r="E175" s="246">
        <v>620928</v>
      </c>
      <c r="F175" s="246">
        <f>F176+F177+F178+F179+F180+F181+F182+F183+F184+F185+F186+F187+F188+F189</f>
        <v>425840</v>
      </c>
      <c r="G175" s="249"/>
      <c r="H175" s="246"/>
    </row>
    <row r="176" spans="1:8" ht="12.75">
      <c r="A176" s="156" t="s">
        <v>143</v>
      </c>
      <c r="B176" s="186" t="s">
        <v>144</v>
      </c>
      <c r="C176" s="86"/>
      <c r="D176" s="30"/>
      <c r="E176" s="30"/>
      <c r="F176" s="30"/>
      <c r="G176" s="86"/>
      <c r="H176" s="30"/>
    </row>
    <row r="177" spans="1:8" ht="12.75">
      <c r="A177" s="156" t="s">
        <v>145</v>
      </c>
      <c r="B177" s="186" t="s">
        <v>146</v>
      </c>
      <c r="C177" s="86"/>
      <c r="D177" s="30"/>
      <c r="E177" s="30"/>
      <c r="F177" s="30"/>
      <c r="G177" s="86"/>
      <c r="H177" s="30"/>
    </row>
    <row r="178" spans="1:8" ht="12.75">
      <c r="A178" s="156" t="s">
        <v>147</v>
      </c>
      <c r="B178" s="186" t="s">
        <v>148</v>
      </c>
      <c r="C178" s="86"/>
      <c r="D178" s="30"/>
      <c r="E178" s="30"/>
      <c r="F178" s="30">
        <v>620</v>
      </c>
      <c r="G178" s="86"/>
      <c r="H178" s="30"/>
    </row>
    <row r="179" spans="1:8" ht="12.75">
      <c r="A179" s="156" t="s">
        <v>149</v>
      </c>
      <c r="B179" s="186" t="s">
        <v>150</v>
      </c>
      <c r="C179" s="86"/>
      <c r="D179" s="30"/>
      <c r="E179" s="30"/>
      <c r="F179" s="30"/>
      <c r="G179" s="86"/>
      <c r="H179" s="30"/>
    </row>
    <row r="180" spans="1:8" ht="12.75">
      <c r="A180" s="156" t="s">
        <v>151</v>
      </c>
      <c r="B180" s="186" t="s">
        <v>152</v>
      </c>
      <c r="C180" s="86"/>
      <c r="D180" s="30"/>
      <c r="E180" s="30">
        <v>22000</v>
      </c>
      <c r="F180" s="30">
        <v>35532</v>
      </c>
      <c r="G180" s="86"/>
      <c r="H180" s="30"/>
    </row>
    <row r="181" spans="1:8" ht="12.75">
      <c r="A181" s="156" t="s">
        <v>153</v>
      </c>
      <c r="B181" s="186" t="s">
        <v>154</v>
      </c>
      <c r="C181" s="86"/>
      <c r="D181" s="30"/>
      <c r="E181" s="30">
        <v>5000</v>
      </c>
      <c r="F181" s="30">
        <v>13000</v>
      </c>
      <c r="G181" s="86"/>
      <c r="H181" s="30"/>
    </row>
    <row r="182" spans="1:8" ht="12.75">
      <c r="A182" s="156" t="s">
        <v>155</v>
      </c>
      <c r="B182" s="186" t="s">
        <v>157</v>
      </c>
      <c r="C182" s="86"/>
      <c r="D182" s="30"/>
      <c r="E182" s="30">
        <v>593928</v>
      </c>
      <c r="F182" s="30">
        <v>376256</v>
      </c>
      <c r="G182" s="86"/>
      <c r="H182" s="30"/>
    </row>
    <row r="183" spans="1:8" ht="12.75">
      <c r="A183" s="156" t="s">
        <v>159</v>
      </c>
      <c r="B183" s="186" t="s">
        <v>158</v>
      </c>
      <c r="C183" s="86"/>
      <c r="D183" s="30"/>
      <c r="E183" s="30"/>
      <c r="F183" s="30"/>
      <c r="G183" s="86"/>
      <c r="H183" s="30"/>
    </row>
    <row r="184" spans="1:8" ht="12.75">
      <c r="A184" s="156" t="s">
        <v>162</v>
      </c>
      <c r="B184" s="186" t="s">
        <v>163</v>
      </c>
      <c r="C184" s="86"/>
      <c r="D184" s="30"/>
      <c r="E184" s="30"/>
      <c r="F184" s="30"/>
      <c r="G184" s="86"/>
      <c r="H184" s="30"/>
    </row>
    <row r="185" spans="1:8" ht="12.75">
      <c r="A185" s="156" t="s">
        <v>164</v>
      </c>
      <c r="B185" s="186" t="s">
        <v>165</v>
      </c>
      <c r="C185" s="86"/>
      <c r="D185" s="30"/>
      <c r="E185" s="30"/>
      <c r="F185" s="30"/>
      <c r="G185" s="86"/>
      <c r="H185" s="30"/>
    </row>
    <row r="186" spans="1:8" ht="12.75">
      <c r="A186" s="156" t="s">
        <v>166</v>
      </c>
      <c r="B186" s="186" t="s">
        <v>167</v>
      </c>
      <c r="C186" s="86"/>
      <c r="D186" s="30"/>
      <c r="E186" s="30"/>
      <c r="F186" s="30"/>
      <c r="G186" s="86"/>
      <c r="H186" s="30"/>
    </row>
    <row r="187" spans="1:8" ht="12.75">
      <c r="A187" s="156" t="s">
        <v>168</v>
      </c>
      <c r="B187" s="186" t="s">
        <v>169</v>
      </c>
      <c r="C187" s="86"/>
      <c r="D187" s="30"/>
      <c r="E187" s="30"/>
      <c r="F187" s="30">
        <v>432</v>
      </c>
      <c r="G187" s="86"/>
      <c r="H187" s="30"/>
    </row>
    <row r="188" spans="1:8" ht="12.75">
      <c r="A188" s="156" t="s">
        <v>170</v>
      </c>
      <c r="B188" s="186" t="s">
        <v>76</v>
      </c>
      <c r="C188" s="86"/>
      <c r="D188" s="30"/>
      <c r="E188" s="30"/>
      <c r="F188" s="30"/>
      <c r="G188" s="86"/>
      <c r="H188" s="30"/>
    </row>
    <row r="189" spans="1:8" ht="12.75">
      <c r="A189" s="156" t="s">
        <v>172</v>
      </c>
      <c r="B189" s="186" t="s">
        <v>173</v>
      </c>
      <c r="C189" s="86"/>
      <c r="D189" s="30"/>
      <c r="E189" s="30"/>
      <c r="F189" s="30"/>
      <c r="G189" s="86"/>
      <c r="H189" s="30"/>
    </row>
    <row r="190" spans="1:8" ht="12.75">
      <c r="A190" s="156" t="s">
        <v>205</v>
      </c>
      <c r="B190" s="186" t="s">
        <v>208</v>
      </c>
      <c r="C190" s="86"/>
      <c r="D190" s="30"/>
      <c r="E190" s="30"/>
      <c r="F190" s="30"/>
      <c r="G190" s="86"/>
      <c r="H190" s="30"/>
    </row>
    <row r="191" spans="1:8" ht="12.75">
      <c r="A191" s="156" t="s">
        <v>174</v>
      </c>
      <c r="B191" s="186" t="s">
        <v>175</v>
      </c>
      <c r="C191" s="86"/>
      <c r="D191" s="30"/>
      <c r="E191" s="30"/>
      <c r="F191" s="30"/>
      <c r="G191" s="86"/>
      <c r="H191" s="30"/>
    </row>
    <row r="192" spans="1:8" ht="12.75">
      <c r="A192" s="156" t="s">
        <v>176</v>
      </c>
      <c r="B192" s="186" t="s">
        <v>177</v>
      </c>
      <c r="C192" s="86"/>
      <c r="D192" s="30"/>
      <c r="E192" s="30"/>
      <c r="F192" s="30"/>
      <c r="G192" s="86"/>
      <c r="H192" s="30"/>
    </row>
    <row r="193" spans="1:8" ht="12.75">
      <c r="A193" s="156" t="s">
        <v>178</v>
      </c>
      <c r="B193" s="186" t="s">
        <v>179</v>
      </c>
      <c r="C193" s="86"/>
      <c r="D193" s="30"/>
      <c r="E193" s="30"/>
      <c r="F193" s="30"/>
      <c r="G193" s="86"/>
      <c r="H193" s="30"/>
    </row>
    <row r="194" spans="1:8" ht="12.75">
      <c r="A194" s="156" t="s">
        <v>180</v>
      </c>
      <c r="B194" s="186" t="s">
        <v>181</v>
      </c>
      <c r="C194" s="86"/>
      <c r="D194" s="30"/>
      <c r="E194" s="30"/>
      <c r="F194" s="30"/>
      <c r="G194" s="86"/>
      <c r="H194" s="30"/>
    </row>
    <row r="195" spans="1:8" ht="12.75">
      <c r="A195" s="156" t="s">
        <v>182</v>
      </c>
      <c r="B195" s="186" t="s">
        <v>183</v>
      </c>
      <c r="C195" s="86"/>
      <c r="D195" s="30"/>
      <c r="E195" s="30"/>
      <c r="F195" s="30"/>
      <c r="G195" s="86"/>
      <c r="H195" s="30"/>
    </row>
    <row r="196" spans="1:8" ht="12.75">
      <c r="A196" s="156" t="s">
        <v>184</v>
      </c>
      <c r="B196" s="186" t="s">
        <v>185</v>
      </c>
      <c r="C196" s="86"/>
      <c r="D196" s="30"/>
      <c r="E196" s="30"/>
      <c r="F196" s="30"/>
      <c r="G196" s="86"/>
      <c r="H196" s="30"/>
    </row>
    <row r="197" spans="1:8" ht="12.75">
      <c r="A197" s="156" t="s">
        <v>186</v>
      </c>
      <c r="B197" s="186" t="s">
        <v>187</v>
      </c>
      <c r="C197" s="86"/>
      <c r="D197" s="30"/>
      <c r="E197" s="30"/>
      <c r="F197" s="30"/>
      <c r="G197" s="86"/>
      <c r="H197" s="30"/>
    </row>
    <row r="198" spans="1:8" ht="12.75">
      <c r="A198" s="156" t="s">
        <v>188</v>
      </c>
      <c r="B198" s="186" t="s">
        <v>189</v>
      </c>
      <c r="C198" s="86"/>
      <c r="D198" s="30"/>
      <c r="E198" s="246">
        <v>73480</v>
      </c>
      <c r="F198" s="246">
        <v>35000</v>
      </c>
      <c r="G198" s="86"/>
      <c r="H198" s="246"/>
    </row>
    <row r="199" spans="1:8" ht="12.75">
      <c r="A199" s="156" t="s">
        <v>190</v>
      </c>
      <c r="B199" s="186" t="s">
        <v>191</v>
      </c>
      <c r="C199" s="86"/>
      <c r="D199" s="30"/>
      <c r="E199" s="246">
        <v>75000</v>
      </c>
      <c r="F199" s="246">
        <v>109731</v>
      </c>
      <c r="G199" s="86"/>
      <c r="H199" s="246"/>
    </row>
    <row r="200" spans="1:8" ht="12.75">
      <c r="A200" s="156" t="s">
        <v>192</v>
      </c>
      <c r="B200" s="186" t="s">
        <v>193</v>
      </c>
      <c r="C200" s="86"/>
      <c r="D200" s="30"/>
      <c r="E200" s="86"/>
      <c r="F200" s="30"/>
      <c r="G200" s="86"/>
      <c r="H200" s="30"/>
    </row>
    <row r="201" spans="1:8" ht="13.5" thickBot="1">
      <c r="A201" s="194" t="s">
        <v>194</v>
      </c>
      <c r="B201" s="201" t="s">
        <v>195</v>
      </c>
      <c r="C201" s="113"/>
      <c r="D201" s="114"/>
      <c r="E201" s="113"/>
      <c r="F201" s="114"/>
      <c r="G201" s="113"/>
      <c r="H201" s="114"/>
    </row>
    <row r="202" spans="1:8" ht="14.25" thickBot="1" thickTop="1">
      <c r="A202" s="75" t="s">
        <v>196</v>
      </c>
      <c r="B202" s="202" t="s">
        <v>197</v>
      </c>
      <c r="C202" s="107">
        <v>0</v>
      </c>
      <c r="D202" s="163"/>
      <c r="E202" s="107">
        <v>565045</v>
      </c>
      <c r="F202" s="163">
        <f>F198+F175+F170+F168+F199</f>
        <v>589679</v>
      </c>
      <c r="G202" s="107"/>
      <c r="H202" s="163">
        <f>H199+H198+H175</f>
        <v>0</v>
      </c>
    </row>
    <row r="203" spans="1:8" ht="13.5" thickTop="1">
      <c r="A203" s="196"/>
      <c r="B203" s="197"/>
      <c r="C203" s="105"/>
      <c r="D203" s="105"/>
      <c r="E203" s="105"/>
      <c r="F203" s="105"/>
      <c r="G203" s="105"/>
      <c r="H203" s="105"/>
    </row>
    <row r="204" spans="1:8" ht="12.75">
      <c r="A204" s="196"/>
      <c r="B204" s="197"/>
      <c r="C204" s="105"/>
      <c r="D204" s="105"/>
      <c r="E204" s="105"/>
      <c r="F204" s="105"/>
      <c r="G204" s="105"/>
      <c r="H204" s="105"/>
    </row>
    <row r="207" ht="12.75" customHeight="1" hidden="1"/>
    <row r="208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7" spans="1:8" ht="12.75">
      <c r="A217" s="23"/>
      <c r="B217" s="23"/>
      <c r="C217" s="23"/>
      <c r="D217" s="23"/>
      <c r="E217" s="23"/>
      <c r="F217" s="23"/>
      <c r="G217" s="98"/>
      <c r="H217" s="98"/>
    </row>
    <row r="218" spans="1:8" ht="12.75" hidden="1">
      <c r="A218" s="196"/>
      <c r="B218" s="197"/>
      <c r="C218" s="105"/>
      <c r="D218" s="105"/>
      <c r="E218" s="105"/>
      <c r="F218" s="105"/>
      <c r="G218" s="105"/>
      <c r="H218" s="105"/>
    </row>
    <row r="219" ht="12.75" hidden="1"/>
    <row r="220" spans="1:8" ht="12.75">
      <c r="A220" s="23"/>
      <c r="B220" s="23"/>
      <c r="C220" s="23"/>
      <c r="D220" s="23"/>
      <c r="E220" s="23"/>
      <c r="F220" s="23"/>
      <c r="G220" s="452" t="s">
        <v>500</v>
      </c>
      <c r="H220" s="452"/>
    </row>
    <row r="221" spans="1:8" ht="12.75">
      <c r="A221" s="23"/>
      <c r="B221" s="474" t="s">
        <v>217</v>
      </c>
      <c r="C221" s="474"/>
      <c r="D221" s="474"/>
      <c r="E221" s="474"/>
      <c r="F221" s="474"/>
      <c r="G221" s="474"/>
      <c r="H221" s="161"/>
    </row>
    <row r="222" spans="1:8" ht="13.5" thickBot="1">
      <c r="A222" s="23"/>
      <c r="B222" s="23"/>
      <c r="C222" s="23"/>
      <c r="D222" s="23"/>
      <c r="E222" s="23"/>
      <c r="F222" s="23"/>
      <c r="G222" s="23"/>
      <c r="H222" s="23"/>
    </row>
    <row r="223" spans="1:8" ht="13.5" thickTop="1">
      <c r="A223" s="225" t="s">
        <v>20</v>
      </c>
      <c r="B223" s="225" t="s">
        <v>21</v>
      </c>
      <c r="C223" s="475" t="s">
        <v>22</v>
      </c>
      <c r="D223" s="476"/>
      <c r="E223" s="475" t="s">
        <v>23</v>
      </c>
      <c r="F223" s="476"/>
      <c r="G223" s="475" t="s">
        <v>12</v>
      </c>
      <c r="H223" s="476"/>
    </row>
    <row r="224" spans="1:8" ht="12.75">
      <c r="A224" s="226"/>
      <c r="B224" s="226"/>
      <c r="C224" s="157" t="s">
        <v>226</v>
      </c>
      <c r="D224" s="49" t="s">
        <v>226</v>
      </c>
      <c r="E224" s="157" t="s">
        <v>226</v>
      </c>
      <c r="F224" s="49" t="s">
        <v>226</v>
      </c>
      <c r="G224" s="157" t="s">
        <v>226</v>
      </c>
      <c r="H224" s="49" t="s">
        <v>226</v>
      </c>
    </row>
    <row r="225" spans="1:8" ht="13.5" thickBot="1">
      <c r="A225" s="227"/>
      <c r="B225" s="227"/>
      <c r="C225" s="159" t="s">
        <v>292</v>
      </c>
      <c r="D225" s="158" t="s">
        <v>1</v>
      </c>
      <c r="E225" s="159" t="s">
        <v>327</v>
      </c>
      <c r="F225" s="158" t="s">
        <v>363</v>
      </c>
      <c r="G225" s="159" t="s">
        <v>292</v>
      </c>
      <c r="H225" s="158" t="s">
        <v>1</v>
      </c>
    </row>
    <row r="226" spans="1:8" ht="13.5" thickTop="1">
      <c r="A226" s="192" t="s">
        <v>126</v>
      </c>
      <c r="B226" s="193" t="s">
        <v>128</v>
      </c>
      <c r="C226" s="106">
        <v>0</v>
      </c>
      <c r="D226" s="111">
        <v>0</v>
      </c>
      <c r="E226" s="247">
        <v>104271</v>
      </c>
      <c r="F226" s="247">
        <f>F114+F64+F168</f>
        <v>173346</v>
      </c>
      <c r="G226" s="106">
        <v>0</v>
      </c>
      <c r="H226" s="111">
        <v>0</v>
      </c>
    </row>
    <row r="227" spans="1:8" ht="12.75">
      <c r="A227" s="156" t="s">
        <v>129</v>
      </c>
      <c r="B227" s="153" t="s">
        <v>130</v>
      </c>
      <c r="C227" s="86">
        <v>0</v>
      </c>
      <c r="D227" s="30">
        <v>0</v>
      </c>
      <c r="E227" s="246">
        <v>11842</v>
      </c>
      <c r="F227" s="246"/>
      <c r="G227" s="86">
        <v>0</v>
      </c>
      <c r="H227" s="30">
        <v>0</v>
      </c>
    </row>
    <row r="228" spans="1:8" ht="12.75">
      <c r="A228" s="156" t="s">
        <v>131</v>
      </c>
      <c r="B228" s="153" t="s">
        <v>132</v>
      </c>
      <c r="C228" s="86">
        <v>0</v>
      </c>
      <c r="D228" s="30">
        <v>0</v>
      </c>
      <c r="E228" s="246">
        <v>21727</v>
      </c>
      <c r="F228" s="246">
        <f>F66+F115+F170</f>
        <v>38897</v>
      </c>
      <c r="G228" s="86">
        <v>0</v>
      </c>
      <c r="H228" s="30">
        <v>0</v>
      </c>
    </row>
    <row r="229" spans="1:8" ht="12.75">
      <c r="A229" s="156" t="s">
        <v>133</v>
      </c>
      <c r="B229" s="153" t="s">
        <v>134</v>
      </c>
      <c r="C229" s="86">
        <v>0</v>
      </c>
      <c r="D229" s="30">
        <v>0</v>
      </c>
      <c r="E229" s="30">
        <f>E116+E67</f>
        <v>12603</v>
      </c>
      <c r="F229" s="30">
        <f>F116+F67+F171</f>
        <v>27144</v>
      </c>
      <c r="G229" s="86">
        <v>0</v>
      </c>
      <c r="H229" s="30">
        <v>0</v>
      </c>
    </row>
    <row r="230" spans="1:8" ht="12.75">
      <c r="A230" s="156" t="s">
        <v>135</v>
      </c>
      <c r="B230" s="153" t="s">
        <v>136</v>
      </c>
      <c r="C230" s="86">
        <v>0</v>
      </c>
      <c r="D230" s="30">
        <v>0</v>
      </c>
      <c r="E230" s="30"/>
      <c r="F230" s="30"/>
      <c r="G230" s="86">
        <v>0</v>
      </c>
      <c r="H230" s="30">
        <v>0</v>
      </c>
    </row>
    <row r="231" spans="1:8" ht="12.75">
      <c r="A231" s="156" t="s">
        <v>137</v>
      </c>
      <c r="B231" s="153" t="s">
        <v>138</v>
      </c>
      <c r="C231" s="86">
        <v>0</v>
      </c>
      <c r="D231" s="30">
        <v>0</v>
      </c>
      <c r="E231" s="30">
        <f>E118+E69</f>
        <v>5763</v>
      </c>
      <c r="F231" s="30">
        <f>F118+F69+F173</f>
        <v>7228</v>
      </c>
      <c r="G231" s="86">
        <v>0</v>
      </c>
      <c r="H231" s="30">
        <v>0</v>
      </c>
    </row>
    <row r="232" spans="1:8" ht="12.75">
      <c r="A232" s="156" t="s">
        <v>139</v>
      </c>
      <c r="B232" s="153" t="s">
        <v>140</v>
      </c>
      <c r="C232" s="86">
        <v>0</v>
      </c>
      <c r="D232" s="30">
        <v>0</v>
      </c>
      <c r="E232" s="30">
        <f>E119+E70</f>
        <v>3361</v>
      </c>
      <c r="F232" s="30">
        <f>F119+F70+F174</f>
        <v>4525</v>
      </c>
      <c r="G232" s="86">
        <v>0</v>
      </c>
      <c r="H232" s="30">
        <v>0</v>
      </c>
    </row>
    <row r="233" spans="1:8" ht="12.75">
      <c r="A233" s="156" t="s">
        <v>141</v>
      </c>
      <c r="B233" s="153" t="s">
        <v>142</v>
      </c>
      <c r="C233" s="86">
        <v>0</v>
      </c>
      <c r="D233" s="30">
        <v>0</v>
      </c>
      <c r="E233" s="246">
        <v>779127</v>
      </c>
      <c r="F233" s="246">
        <f>F14+F50+F71+F120+F175</f>
        <v>932056</v>
      </c>
      <c r="G233" s="86">
        <v>0</v>
      </c>
      <c r="H233" s="30">
        <v>0</v>
      </c>
    </row>
    <row r="234" spans="1:8" ht="12.75">
      <c r="A234" s="156" t="s">
        <v>143</v>
      </c>
      <c r="B234" s="153" t="s">
        <v>144</v>
      </c>
      <c r="C234" s="86">
        <v>0</v>
      </c>
      <c r="D234" s="30">
        <v>0</v>
      </c>
      <c r="E234" s="30">
        <v>0</v>
      </c>
      <c r="F234" s="30">
        <v>0</v>
      </c>
      <c r="G234" s="86">
        <v>0</v>
      </c>
      <c r="H234" s="30">
        <v>0</v>
      </c>
    </row>
    <row r="235" spans="1:8" ht="12.75">
      <c r="A235" s="156" t="s">
        <v>145</v>
      </c>
      <c r="B235" s="153" t="s">
        <v>146</v>
      </c>
      <c r="C235" s="86">
        <v>0</v>
      </c>
      <c r="D235" s="30">
        <v>0</v>
      </c>
      <c r="E235" s="30">
        <v>0</v>
      </c>
      <c r="F235" s="30">
        <v>0</v>
      </c>
      <c r="G235" s="86">
        <v>0</v>
      </c>
      <c r="H235" s="30">
        <v>0</v>
      </c>
    </row>
    <row r="236" spans="1:8" ht="12.75">
      <c r="A236" s="156" t="s">
        <v>147</v>
      </c>
      <c r="B236" s="153" t="s">
        <v>148</v>
      </c>
      <c r="C236" s="86">
        <v>0</v>
      </c>
      <c r="D236" s="30">
        <v>0</v>
      </c>
      <c r="E236" s="30">
        <v>4960</v>
      </c>
      <c r="F236" s="30">
        <f>F123+F74+F178</f>
        <v>7440</v>
      </c>
      <c r="G236" s="86">
        <v>0</v>
      </c>
      <c r="H236" s="30">
        <v>0</v>
      </c>
    </row>
    <row r="237" spans="1:8" ht="12.75">
      <c r="A237" s="156" t="s">
        <v>149</v>
      </c>
      <c r="B237" s="153" t="s">
        <v>150</v>
      </c>
      <c r="C237" s="86">
        <v>0</v>
      </c>
      <c r="D237" s="30">
        <v>0</v>
      </c>
      <c r="E237" s="30">
        <v>0</v>
      </c>
      <c r="F237" s="30">
        <v>0</v>
      </c>
      <c r="G237" s="86">
        <v>0</v>
      </c>
      <c r="H237" s="30">
        <v>0</v>
      </c>
    </row>
    <row r="238" spans="1:8" ht="12.75">
      <c r="A238" s="156" t="s">
        <v>151</v>
      </c>
      <c r="B238" s="153" t="s">
        <v>152</v>
      </c>
      <c r="C238" s="86">
        <v>0</v>
      </c>
      <c r="D238" s="30">
        <v>0</v>
      </c>
      <c r="E238" s="30">
        <v>21000</v>
      </c>
      <c r="F238" s="30">
        <f>F180+F125+F76+F20+F51</f>
        <v>74532</v>
      </c>
      <c r="G238" s="86">
        <v>0</v>
      </c>
      <c r="H238" s="30">
        <v>0</v>
      </c>
    </row>
    <row r="239" spans="1:8" ht="12.75">
      <c r="A239" s="156" t="s">
        <v>153</v>
      </c>
      <c r="B239" s="153" t="s">
        <v>154</v>
      </c>
      <c r="C239" s="86">
        <v>0</v>
      </c>
      <c r="D239" s="30">
        <v>0</v>
      </c>
      <c r="E239" s="30">
        <v>6800</v>
      </c>
      <c r="F239" s="30">
        <f>F181+F126+F77+F21</f>
        <v>173228</v>
      </c>
      <c r="G239" s="86">
        <v>0</v>
      </c>
      <c r="H239" s="30">
        <v>0</v>
      </c>
    </row>
    <row r="240" spans="1:8" ht="12.75">
      <c r="A240" s="156" t="s">
        <v>155</v>
      </c>
      <c r="B240" s="153" t="s">
        <v>157</v>
      </c>
      <c r="C240" s="86">
        <v>0</v>
      </c>
      <c r="D240" s="30">
        <v>0</v>
      </c>
      <c r="E240" s="30">
        <v>743197</v>
      </c>
      <c r="F240" s="30">
        <f>F182+F127+F78+F22+F52</f>
        <v>672392</v>
      </c>
      <c r="G240" s="86">
        <v>0</v>
      </c>
      <c r="H240" s="30">
        <v>0</v>
      </c>
    </row>
    <row r="241" spans="1:8" ht="12.75">
      <c r="A241" s="156" t="s">
        <v>159</v>
      </c>
      <c r="B241" s="153" t="s">
        <v>158</v>
      </c>
      <c r="C241" s="86">
        <v>0</v>
      </c>
      <c r="D241" s="30">
        <v>0</v>
      </c>
      <c r="E241" s="30"/>
      <c r="F241" s="30"/>
      <c r="G241" s="86">
        <v>0</v>
      </c>
      <c r="H241" s="30">
        <v>0</v>
      </c>
    </row>
    <row r="242" spans="1:8" ht="12.75">
      <c r="A242" s="156" t="s">
        <v>162</v>
      </c>
      <c r="B242" s="153" t="s">
        <v>163</v>
      </c>
      <c r="C242" s="86">
        <v>0</v>
      </c>
      <c r="D242" s="30">
        <v>0</v>
      </c>
      <c r="E242" s="30"/>
      <c r="F242" s="30"/>
      <c r="G242" s="86">
        <v>0</v>
      </c>
      <c r="H242" s="30">
        <v>0</v>
      </c>
    </row>
    <row r="243" spans="1:8" ht="12.75">
      <c r="A243" s="156" t="s">
        <v>164</v>
      </c>
      <c r="B243" s="153" t="s">
        <v>165</v>
      </c>
      <c r="C243" s="86">
        <v>0</v>
      </c>
      <c r="D243" s="30">
        <v>0</v>
      </c>
      <c r="E243" s="30"/>
      <c r="F243" s="30"/>
      <c r="G243" s="86">
        <v>0</v>
      </c>
      <c r="H243" s="30">
        <v>0</v>
      </c>
    </row>
    <row r="244" spans="1:8" ht="12.75">
      <c r="A244" s="156" t="s">
        <v>166</v>
      </c>
      <c r="B244" s="153" t="s">
        <v>167</v>
      </c>
      <c r="C244" s="86">
        <v>0</v>
      </c>
      <c r="D244" s="30">
        <v>0</v>
      </c>
      <c r="E244" s="30"/>
      <c r="F244" s="30"/>
      <c r="G244" s="86">
        <v>0</v>
      </c>
      <c r="H244" s="30">
        <v>0</v>
      </c>
    </row>
    <row r="245" spans="1:8" ht="12.75">
      <c r="A245" s="156" t="s">
        <v>168</v>
      </c>
      <c r="B245" s="153" t="s">
        <v>169</v>
      </c>
      <c r="C245" s="86">
        <v>0</v>
      </c>
      <c r="D245" s="30">
        <v>0</v>
      </c>
      <c r="E245" s="30">
        <v>3170</v>
      </c>
      <c r="F245" s="30">
        <f>F83+F132+F187</f>
        <v>4464</v>
      </c>
      <c r="G245" s="86">
        <v>0</v>
      </c>
      <c r="H245" s="30">
        <v>0</v>
      </c>
    </row>
    <row r="246" spans="1:8" ht="12.75">
      <c r="A246" s="156" t="s">
        <v>170</v>
      </c>
      <c r="B246" s="153" t="s">
        <v>76</v>
      </c>
      <c r="C246" s="86">
        <v>0</v>
      </c>
      <c r="D246" s="30">
        <v>0</v>
      </c>
      <c r="E246" s="30"/>
      <c r="F246" s="30"/>
      <c r="G246" s="86">
        <v>0</v>
      </c>
      <c r="H246" s="30">
        <v>0</v>
      </c>
    </row>
    <row r="247" spans="1:8" ht="12.75">
      <c r="A247" s="156" t="s">
        <v>172</v>
      </c>
      <c r="B247" s="153" t="s">
        <v>173</v>
      </c>
      <c r="C247" s="86">
        <v>0</v>
      </c>
      <c r="D247" s="30">
        <v>0</v>
      </c>
      <c r="E247" s="30"/>
      <c r="F247" s="30"/>
      <c r="G247" s="86">
        <v>0</v>
      </c>
      <c r="H247" s="30">
        <v>0</v>
      </c>
    </row>
    <row r="248" spans="1:8" ht="12.75">
      <c r="A248" s="156" t="s">
        <v>205</v>
      </c>
      <c r="B248" s="153" t="s">
        <v>208</v>
      </c>
      <c r="C248" s="86">
        <v>0</v>
      </c>
      <c r="D248" s="30">
        <v>0</v>
      </c>
      <c r="E248" s="30"/>
      <c r="F248" s="246"/>
      <c r="G248" s="86">
        <v>0</v>
      </c>
      <c r="H248" s="30">
        <v>0</v>
      </c>
    </row>
    <row r="249" spans="1:8" ht="12.75">
      <c r="A249" s="156" t="s">
        <v>174</v>
      </c>
      <c r="B249" s="153" t="s">
        <v>175</v>
      </c>
      <c r="C249" s="86">
        <v>0</v>
      </c>
      <c r="D249" s="30">
        <v>0</v>
      </c>
      <c r="E249" s="30"/>
      <c r="F249" s="30"/>
      <c r="G249" s="86">
        <v>0</v>
      </c>
      <c r="H249" s="30">
        <v>0</v>
      </c>
    </row>
    <row r="250" spans="1:8" ht="12.75">
      <c r="A250" s="156" t="s">
        <v>176</v>
      </c>
      <c r="B250" s="153" t="s">
        <v>177</v>
      </c>
      <c r="C250" s="86">
        <v>0</v>
      </c>
      <c r="D250" s="30">
        <v>0</v>
      </c>
      <c r="E250" s="30"/>
      <c r="F250" s="30"/>
      <c r="G250" s="86">
        <v>0</v>
      </c>
      <c r="H250" s="30">
        <v>0</v>
      </c>
    </row>
    <row r="251" spans="1:8" ht="12.75">
      <c r="A251" s="156" t="s">
        <v>178</v>
      </c>
      <c r="B251" s="153" t="s">
        <v>179</v>
      </c>
      <c r="C251" s="86">
        <v>0</v>
      </c>
      <c r="D251" s="30">
        <v>0</v>
      </c>
      <c r="E251" s="30"/>
      <c r="F251" s="30"/>
      <c r="G251" s="86">
        <v>0</v>
      </c>
      <c r="H251" s="30">
        <v>0</v>
      </c>
    </row>
    <row r="252" spans="1:8" ht="12.75">
      <c r="A252" s="156" t="s">
        <v>180</v>
      </c>
      <c r="B252" s="153" t="s">
        <v>181</v>
      </c>
      <c r="C252" s="86">
        <v>0</v>
      </c>
      <c r="D252" s="30">
        <v>0</v>
      </c>
      <c r="E252" s="30"/>
      <c r="F252" s="30"/>
      <c r="G252" s="86">
        <v>0</v>
      </c>
      <c r="H252" s="30">
        <v>0</v>
      </c>
    </row>
    <row r="253" spans="1:8" ht="12.75">
      <c r="A253" s="156" t="s">
        <v>182</v>
      </c>
      <c r="B253" s="153" t="s">
        <v>183</v>
      </c>
      <c r="C253" s="86">
        <v>0</v>
      </c>
      <c r="D253" s="30">
        <v>0</v>
      </c>
      <c r="E253" s="30"/>
      <c r="F253" s="30"/>
      <c r="G253" s="86">
        <v>0</v>
      </c>
      <c r="H253" s="30">
        <v>0</v>
      </c>
    </row>
    <row r="254" spans="1:8" ht="12.75">
      <c r="A254" s="156" t="s">
        <v>184</v>
      </c>
      <c r="B254" s="153" t="s">
        <v>185</v>
      </c>
      <c r="C254" s="86">
        <v>0</v>
      </c>
      <c r="D254" s="30">
        <v>0</v>
      </c>
      <c r="E254" s="30"/>
      <c r="F254" s="30"/>
      <c r="G254" s="86">
        <v>0</v>
      </c>
      <c r="H254" s="30">
        <v>0</v>
      </c>
    </row>
    <row r="255" spans="1:8" ht="12.75">
      <c r="A255" s="156" t="s">
        <v>186</v>
      </c>
      <c r="B255" s="153" t="s">
        <v>187</v>
      </c>
      <c r="C255" s="86">
        <v>0</v>
      </c>
      <c r="D255" s="30">
        <v>0</v>
      </c>
      <c r="E255" s="246">
        <v>9000</v>
      </c>
      <c r="F255" s="246">
        <f>F53</f>
        <v>270300</v>
      </c>
      <c r="G255" s="86">
        <v>0</v>
      </c>
      <c r="H255" s="30">
        <v>0</v>
      </c>
    </row>
    <row r="256" spans="1:8" ht="12.75">
      <c r="A256" s="156" t="s">
        <v>188</v>
      </c>
      <c r="B256" s="153" t="s">
        <v>189</v>
      </c>
      <c r="C256" s="86">
        <v>0</v>
      </c>
      <c r="D256" s="30">
        <v>0</v>
      </c>
      <c r="E256" s="246">
        <v>78480</v>
      </c>
      <c r="F256" s="246">
        <f>F38+F93+F198</f>
        <v>362500</v>
      </c>
      <c r="G256" s="86">
        <v>0</v>
      </c>
      <c r="H256" s="30">
        <v>0</v>
      </c>
    </row>
    <row r="257" spans="1:8" ht="12.75">
      <c r="A257" s="156" t="s">
        <v>190</v>
      </c>
      <c r="B257" s="153" t="s">
        <v>191</v>
      </c>
      <c r="C257" s="86">
        <v>0</v>
      </c>
      <c r="D257" s="30">
        <v>0</v>
      </c>
      <c r="E257" s="246">
        <v>75000</v>
      </c>
      <c r="F257" s="246"/>
      <c r="G257" s="86">
        <v>0</v>
      </c>
      <c r="H257" s="30">
        <v>0</v>
      </c>
    </row>
    <row r="258" spans="1:8" ht="12.75">
      <c r="A258" s="156" t="s">
        <v>192</v>
      </c>
      <c r="B258" s="153" t="s">
        <v>193</v>
      </c>
      <c r="C258" s="86">
        <v>0</v>
      </c>
      <c r="D258" s="30">
        <v>0</v>
      </c>
      <c r="E258" s="30">
        <v>0</v>
      </c>
      <c r="F258" s="30">
        <v>0</v>
      </c>
      <c r="G258" s="86">
        <v>0</v>
      </c>
      <c r="H258" s="30">
        <v>0</v>
      </c>
    </row>
    <row r="259" spans="1:8" ht="13.5" thickBot="1">
      <c r="A259" s="194" t="s">
        <v>194</v>
      </c>
      <c r="B259" s="195" t="s">
        <v>195</v>
      </c>
      <c r="C259" s="113">
        <v>0</v>
      </c>
      <c r="D259" s="114">
        <v>0</v>
      </c>
      <c r="E259" s="248">
        <v>4000</v>
      </c>
      <c r="F259" s="248"/>
      <c r="G259" s="113">
        <v>0</v>
      </c>
      <c r="H259" s="114">
        <v>0</v>
      </c>
    </row>
    <row r="260" spans="1:8" ht="14.25" thickBot="1" thickTop="1">
      <c r="A260" s="75" t="s">
        <v>196</v>
      </c>
      <c r="B260" s="76" t="s">
        <v>197</v>
      </c>
      <c r="C260" s="107">
        <v>0</v>
      </c>
      <c r="D260" s="163">
        <v>0</v>
      </c>
      <c r="E260" s="163">
        <f>E233+E228+E227+E226+E259+E257+E256+E255</f>
        <v>1083447</v>
      </c>
      <c r="F260" s="163">
        <f>F226+F228+F233+F255+F256</f>
        <v>1777099</v>
      </c>
      <c r="G260" s="107">
        <v>0</v>
      </c>
      <c r="H260" s="163">
        <v>0</v>
      </c>
    </row>
    <row r="261" ht="13.5" thickTop="1"/>
    <row r="262" spans="3:8" ht="12.75">
      <c r="C262" s="104"/>
      <c r="D262" s="104"/>
      <c r="E262" s="104"/>
      <c r="F262" s="104"/>
      <c r="G262" s="104"/>
      <c r="H262" s="104"/>
    </row>
    <row r="263" spans="5:8" ht="12.75">
      <c r="E263" s="104"/>
      <c r="F263" s="104"/>
      <c r="G263" s="104"/>
      <c r="H263" s="104"/>
    </row>
    <row r="313" ht="12.75">
      <c r="H313" s="96">
        <f>H286+H305+H309</f>
        <v>0</v>
      </c>
    </row>
    <row r="357" ht="12.75">
      <c r="F357" s="96">
        <v>86000</v>
      </c>
    </row>
    <row r="362" ht="12.75">
      <c r="F362" s="96">
        <f>F329+F331+F332+F357</f>
        <v>86000</v>
      </c>
    </row>
  </sheetData>
  <sheetProtection/>
  <mergeCells count="32">
    <mergeCell ref="G162:H162"/>
    <mergeCell ref="E165:F165"/>
    <mergeCell ref="C165:D165"/>
    <mergeCell ref="E223:F223"/>
    <mergeCell ref="B221:G221"/>
    <mergeCell ref="C223:D223"/>
    <mergeCell ref="G223:H223"/>
    <mergeCell ref="G220:H220"/>
    <mergeCell ref="B163:H163"/>
    <mergeCell ref="G165:H165"/>
    <mergeCell ref="G59:H59"/>
    <mergeCell ref="G47:H47"/>
    <mergeCell ref="G61:H61"/>
    <mergeCell ref="G58:H58"/>
    <mergeCell ref="E111:F111"/>
    <mergeCell ref="C111:D111"/>
    <mergeCell ref="G111:H111"/>
    <mergeCell ref="G108:H108"/>
    <mergeCell ref="G1:H1"/>
    <mergeCell ref="G44:H44"/>
    <mergeCell ref="G4:H4"/>
    <mergeCell ref="B2:G2"/>
    <mergeCell ref="E4:F4"/>
    <mergeCell ref="C4:D4"/>
    <mergeCell ref="A4:A6"/>
    <mergeCell ref="B4:B6"/>
    <mergeCell ref="A108:F108"/>
    <mergeCell ref="A47:A49"/>
    <mergeCell ref="B47:B49"/>
    <mergeCell ref="E47:F47"/>
    <mergeCell ref="C47:D47"/>
    <mergeCell ref="A45:F45"/>
  </mergeCells>
  <printOptions horizontalCentered="1"/>
  <pageMargins left="0.3937007874015748" right="0.3937007874015748" top="0.5905511811023623" bottom="0.5118110236220472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9"/>
  <sheetViews>
    <sheetView tabSelected="1" zoomScale="90" zoomScaleNormal="90" zoomScalePageLayoutView="0" workbookViewId="0" topLeftCell="A286">
      <pane xSplit="2" topLeftCell="C1" activePane="topRight" state="frozen"/>
      <selection pane="topLeft" activeCell="H302" sqref="H302"/>
      <selection pane="topRight" activeCell="H302" sqref="H302"/>
    </sheetView>
  </sheetViews>
  <sheetFormatPr defaultColWidth="9.140625" defaultRowHeight="12.75"/>
  <cols>
    <col min="1" max="1" width="7.421875" style="1" customWidth="1"/>
    <col min="2" max="2" width="54.8515625" style="1" customWidth="1"/>
    <col min="3" max="6" width="14.28125" style="23" customWidth="1"/>
    <col min="7" max="7" width="16.140625" style="1" customWidth="1"/>
    <col min="8" max="8" width="16.8515625" style="1" customWidth="1"/>
    <col min="9" max="9" width="10.8515625" style="1" customWidth="1"/>
    <col min="10" max="16384" width="9.140625" style="1" customWidth="1"/>
  </cols>
  <sheetData>
    <row r="1" spans="7:8" ht="12.75">
      <c r="G1" s="452" t="s">
        <v>501</v>
      </c>
      <c r="H1" s="452"/>
    </row>
    <row r="2" spans="2:8" ht="12.75">
      <c r="B2" s="474" t="s">
        <v>269</v>
      </c>
      <c r="C2" s="474"/>
      <c r="D2" s="474"/>
      <c r="E2" s="474"/>
      <c r="F2" s="474"/>
      <c r="G2" s="474"/>
      <c r="H2" s="161"/>
    </row>
    <row r="3" ht="13.5" thickBot="1"/>
    <row r="4" spans="1:8" ht="13.5" customHeight="1" thickTop="1">
      <c r="A4" s="471" t="s">
        <v>20</v>
      </c>
      <c r="B4" s="471" t="s">
        <v>21</v>
      </c>
      <c r="C4" s="511" t="s">
        <v>22</v>
      </c>
      <c r="D4" s="512"/>
      <c r="E4" s="511" t="s">
        <v>23</v>
      </c>
      <c r="F4" s="512"/>
      <c r="G4" s="468" t="s">
        <v>23</v>
      </c>
      <c r="H4" s="469"/>
    </row>
    <row r="5" spans="1:8" ht="12.75">
      <c r="A5" s="472"/>
      <c r="B5" s="472"/>
      <c r="C5" s="157" t="s">
        <v>226</v>
      </c>
      <c r="D5" s="49" t="s">
        <v>226</v>
      </c>
      <c r="E5" s="157" t="s">
        <v>226</v>
      </c>
      <c r="F5" s="49" t="s">
        <v>226</v>
      </c>
      <c r="G5" s="157" t="s">
        <v>337</v>
      </c>
      <c r="H5" s="49" t="s">
        <v>348</v>
      </c>
    </row>
    <row r="6" spans="1:8" ht="13.5" thickBot="1">
      <c r="A6" s="473"/>
      <c r="B6" s="473"/>
      <c r="C6" s="159" t="s">
        <v>1</v>
      </c>
      <c r="D6" s="158" t="s">
        <v>1</v>
      </c>
      <c r="E6" s="159" t="s">
        <v>292</v>
      </c>
      <c r="F6" s="158" t="s">
        <v>1</v>
      </c>
      <c r="G6" s="159" t="s">
        <v>351</v>
      </c>
      <c r="H6" s="158" t="s">
        <v>351</v>
      </c>
    </row>
    <row r="7" spans="1:8" ht="13.5" hidden="1" thickTop="1">
      <c r="A7" s="7" t="s">
        <v>126</v>
      </c>
      <c r="B7" s="3" t="s">
        <v>128</v>
      </c>
      <c r="C7" s="106"/>
      <c r="D7" s="111"/>
      <c r="E7" s="106"/>
      <c r="F7" s="111"/>
      <c r="G7" s="175"/>
      <c r="H7" s="8"/>
    </row>
    <row r="8" spans="1:8" ht="12.75" hidden="1">
      <c r="A8" s="10" t="s">
        <v>129</v>
      </c>
      <c r="B8" s="4" t="s">
        <v>130</v>
      </c>
      <c r="C8" s="86"/>
      <c r="D8" s="30"/>
      <c r="E8" s="86"/>
      <c r="F8" s="30"/>
      <c r="G8" s="176"/>
      <c r="H8" s="5"/>
    </row>
    <row r="9" spans="1:8" ht="12.75" hidden="1">
      <c r="A9" s="10" t="s">
        <v>131</v>
      </c>
      <c r="B9" s="4" t="s">
        <v>132</v>
      </c>
      <c r="C9" s="86">
        <v>0</v>
      </c>
      <c r="D9" s="30"/>
      <c r="E9" s="86">
        <v>0</v>
      </c>
      <c r="F9" s="30">
        <v>0</v>
      </c>
      <c r="G9" s="176">
        <v>0</v>
      </c>
      <c r="H9" s="5">
        <v>0</v>
      </c>
    </row>
    <row r="10" spans="1:8" ht="12.75" hidden="1">
      <c r="A10" s="10" t="s">
        <v>133</v>
      </c>
      <c r="B10" s="4" t="s">
        <v>134</v>
      </c>
      <c r="C10" s="86"/>
      <c r="D10" s="30"/>
      <c r="E10" s="86"/>
      <c r="F10" s="30"/>
      <c r="G10" s="176"/>
      <c r="H10" s="5"/>
    </row>
    <row r="11" spans="1:8" ht="12.75" hidden="1">
      <c r="A11" s="10" t="s">
        <v>135</v>
      </c>
      <c r="B11" s="4" t="s">
        <v>136</v>
      </c>
      <c r="C11" s="86"/>
      <c r="D11" s="30"/>
      <c r="E11" s="86"/>
      <c r="F11" s="30"/>
      <c r="G11" s="176"/>
      <c r="H11" s="5"/>
    </row>
    <row r="12" spans="1:8" ht="12.75" hidden="1">
      <c r="A12" s="10" t="s">
        <v>137</v>
      </c>
      <c r="B12" s="4" t="s">
        <v>138</v>
      </c>
      <c r="C12" s="86"/>
      <c r="D12" s="30"/>
      <c r="E12" s="86"/>
      <c r="F12" s="30"/>
      <c r="G12" s="176"/>
      <c r="H12" s="5"/>
    </row>
    <row r="13" spans="1:8" ht="12.75" hidden="1">
      <c r="A13" s="10" t="s">
        <v>139</v>
      </c>
      <c r="B13" s="4" t="s">
        <v>140</v>
      </c>
      <c r="C13" s="86"/>
      <c r="D13" s="30"/>
      <c r="E13" s="86"/>
      <c r="F13" s="30"/>
      <c r="G13" s="176"/>
      <c r="H13" s="5"/>
    </row>
    <row r="14" spans="1:8" ht="13.5" thickTop="1">
      <c r="A14" s="10" t="s">
        <v>141</v>
      </c>
      <c r="B14" s="4" t="s">
        <v>142</v>
      </c>
      <c r="C14" s="86">
        <v>2925</v>
      </c>
      <c r="D14" s="30"/>
      <c r="E14" s="86">
        <v>0</v>
      </c>
      <c r="F14" s="30">
        <v>0</v>
      </c>
      <c r="G14" s="176">
        <v>0</v>
      </c>
      <c r="H14" s="5">
        <v>0</v>
      </c>
    </row>
    <row r="15" spans="1:8" ht="12.75">
      <c r="A15" s="10" t="s">
        <v>143</v>
      </c>
      <c r="B15" s="4" t="s">
        <v>144</v>
      </c>
      <c r="C15" s="86"/>
      <c r="D15" s="30"/>
      <c r="E15" s="86"/>
      <c r="F15" s="30"/>
      <c r="G15" s="176"/>
      <c r="H15" s="5"/>
    </row>
    <row r="16" spans="1:8" ht="12.75" hidden="1">
      <c r="A16" s="10" t="s">
        <v>145</v>
      </c>
      <c r="B16" s="4" t="s">
        <v>146</v>
      </c>
      <c r="C16" s="86"/>
      <c r="D16" s="30"/>
      <c r="E16" s="86"/>
      <c r="F16" s="30"/>
      <c r="G16" s="176"/>
      <c r="H16" s="5"/>
    </row>
    <row r="17" spans="1:8" ht="12.75" hidden="1">
      <c r="A17" s="10" t="s">
        <v>147</v>
      </c>
      <c r="B17" s="4" t="s">
        <v>148</v>
      </c>
      <c r="C17" s="86"/>
      <c r="D17" s="30"/>
      <c r="E17" s="86"/>
      <c r="F17" s="30"/>
      <c r="G17" s="176"/>
      <c r="H17" s="5"/>
    </row>
    <row r="18" spans="1:8" ht="12.75" hidden="1">
      <c r="A18" s="10" t="s">
        <v>149</v>
      </c>
      <c r="B18" s="4" t="s">
        <v>150</v>
      </c>
      <c r="C18" s="86"/>
      <c r="D18" s="30"/>
      <c r="E18" s="86"/>
      <c r="F18" s="30"/>
      <c r="G18" s="176"/>
      <c r="H18" s="5"/>
    </row>
    <row r="19" spans="1:8" ht="12.75">
      <c r="A19" s="10" t="s">
        <v>151</v>
      </c>
      <c r="B19" s="4" t="s">
        <v>152</v>
      </c>
      <c r="C19" s="86">
        <v>2925</v>
      </c>
      <c r="D19" s="30"/>
      <c r="E19" s="86"/>
      <c r="F19" s="30"/>
      <c r="G19" s="176"/>
      <c r="H19" s="5"/>
    </row>
    <row r="20" spans="1:8" ht="12.75" hidden="1">
      <c r="A20" s="10" t="s">
        <v>153</v>
      </c>
      <c r="B20" s="4" t="s">
        <v>154</v>
      </c>
      <c r="C20" s="86"/>
      <c r="D20" s="30"/>
      <c r="E20" s="86"/>
      <c r="F20" s="30"/>
      <c r="G20" s="176"/>
      <c r="H20" s="5"/>
    </row>
    <row r="21" spans="1:8" ht="12.75">
      <c r="A21" s="10" t="s">
        <v>155</v>
      </c>
      <c r="B21" s="4" t="s">
        <v>157</v>
      </c>
      <c r="C21" s="86"/>
      <c r="D21" s="30"/>
      <c r="E21" s="86"/>
      <c r="F21" s="30"/>
      <c r="G21" s="176"/>
      <c r="H21" s="5"/>
    </row>
    <row r="22" spans="1:8" ht="12.75" hidden="1">
      <c r="A22" s="10" t="s">
        <v>159</v>
      </c>
      <c r="B22" s="4" t="s">
        <v>158</v>
      </c>
      <c r="C22" s="86"/>
      <c r="D22" s="30"/>
      <c r="E22" s="86"/>
      <c r="F22" s="30"/>
      <c r="G22" s="176"/>
      <c r="H22" s="5"/>
    </row>
    <row r="23" spans="1:8" ht="12.75" hidden="1">
      <c r="A23" s="10" t="s">
        <v>162</v>
      </c>
      <c r="B23" s="4" t="s">
        <v>163</v>
      </c>
      <c r="C23" s="86"/>
      <c r="D23" s="30"/>
      <c r="E23" s="86"/>
      <c r="F23" s="30"/>
      <c r="G23" s="176"/>
      <c r="H23" s="5">
        <f>'Ф3'!H307+'Ф7,Ф8'!H286</f>
        <v>36000</v>
      </c>
    </row>
    <row r="24" spans="1:8" ht="12.75" hidden="1">
      <c r="A24" s="10" t="s">
        <v>164</v>
      </c>
      <c r="B24" s="4" t="s">
        <v>165</v>
      </c>
      <c r="C24" s="86"/>
      <c r="D24" s="30"/>
      <c r="E24" s="86"/>
      <c r="F24" s="30"/>
      <c r="G24" s="176"/>
      <c r="H24" s="5"/>
    </row>
    <row r="25" spans="1:8" ht="12.75">
      <c r="A25" s="10" t="s">
        <v>166</v>
      </c>
      <c r="B25" s="4" t="s">
        <v>167</v>
      </c>
      <c r="C25" s="86"/>
      <c r="D25" s="30"/>
      <c r="E25" s="86"/>
      <c r="F25" s="30"/>
      <c r="G25" s="176"/>
      <c r="H25" s="5"/>
    </row>
    <row r="26" spans="1:8" ht="12.75" hidden="1">
      <c r="A26" s="10" t="s">
        <v>168</v>
      </c>
      <c r="B26" s="4" t="s">
        <v>169</v>
      </c>
      <c r="C26" s="86"/>
      <c r="D26" s="30"/>
      <c r="E26" s="86"/>
      <c r="F26" s="30"/>
      <c r="G26" s="176"/>
      <c r="H26" s="5"/>
    </row>
    <row r="27" spans="1:8" ht="12.75" hidden="1">
      <c r="A27" s="10" t="s">
        <v>170</v>
      </c>
      <c r="B27" s="153" t="s">
        <v>76</v>
      </c>
      <c r="C27" s="86"/>
      <c r="D27" s="30"/>
      <c r="E27" s="86"/>
      <c r="F27" s="30"/>
      <c r="G27" s="176"/>
      <c r="H27" s="5"/>
    </row>
    <row r="28" spans="1:8" ht="13.5" thickBot="1">
      <c r="A28" s="10" t="s">
        <v>172</v>
      </c>
      <c r="B28" s="4" t="s">
        <v>173</v>
      </c>
      <c r="C28" s="86"/>
      <c r="D28" s="30"/>
      <c r="E28" s="86"/>
      <c r="F28" s="30"/>
      <c r="G28" s="176"/>
      <c r="H28" s="5"/>
    </row>
    <row r="29" spans="1:8" ht="12.75" hidden="1">
      <c r="A29" s="10" t="s">
        <v>205</v>
      </c>
      <c r="B29" s="153" t="s">
        <v>208</v>
      </c>
      <c r="C29" s="86"/>
      <c r="D29" s="30"/>
      <c r="E29" s="86"/>
      <c r="F29" s="30"/>
      <c r="G29" s="176"/>
      <c r="H29" s="5"/>
    </row>
    <row r="30" spans="1:8" ht="12.75" hidden="1">
      <c r="A30" s="10" t="s">
        <v>174</v>
      </c>
      <c r="B30" s="4" t="s">
        <v>175</v>
      </c>
      <c r="C30" s="86"/>
      <c r="D30" s="30"/>
      <c r="E30" s="86"/>
      <c r="F30" s="30"/>
      <c r="G30" s="176"/>
      <c r="H30" s="5"/>
    </row>
    <row r="31" spans="1:8" ht="12.75" hidden="1">
      <c r="A31" s="10" t="s">
        <v>176</v>
      </c>
      <c r="B31" s="4" t="s">
        <v>177</v>
      </c>
      <c r="C31" s="86"/>
      <c r="D31" s="30"/>
      <c r="E31" s="86"/>
      <c r="F31" s="30"/>
      <c r="G31" s="176"/>
      <c r="H31" s="5"/>
    </row>
    <row r="32" spans="1:8" ht="12.75" hidden="1">
      <c r="A32" s="10" t="s">
        <v>178</v>
      </c>
      <c r="B32" s="4" t="s">
        <v>179</v>
      </c>
      <c r="C32" s="86"/>
      <c r="D32" s="30"/>
      <c r="E32" s="86"/>
      <c r="F32" s="30"/>
      <c r="G32" s="176"/>
      <c r="H32" s="5"/>
    </row>
    <row r="33" spans="1:8" ht="12.75" hidden="1">
      <c r="A33" s="10" t="s">
        <v>180</v>
      </c>
      <c r="B33" s="4" t="s">
        <v>181</v>
      </c>
      <c r="C33" s="86"/>
      <c r="D33" s="30"/>
      <c r="E33" s="86"/>
      <c r="F33" s="30"/>
      <c r="G33" s="176"/>
      <c r="H33" s="5"/>
    </row>
    <row r="34" spans="1:8" ht="12.75" hidden="1">
      <c r="A34" s="10" t="s">
        <v>182</v>
      </c>
      <c r="B34" s="4" t="s">
        <v>183</v>
      </c>
      <c r="C34" s="86"/>
      <c r="D34" s="30"/>
      <c r="E34" s="86"/>
      <c r="F34" s="30"/>
      <c r="G34" s="176"/>
      <c r="H34" s="5"/>
    </row>
    <row r="35" spans="1:8" ht="12.75" hidden="1">
      <c r="A35" s="10" t="s">
        <v>184</v>
      </c>
      <c r="B35" s="4" t="s">
        <v>185</v>
      </c>
      <c r="C35" s="86"/>
      <c r="D35" s="30"/>
      <c r="E35" s="86"/>
      <c r="F35" s="30"/>
      <c r="G35" s="176"/>
      <c r="H35" s="5"/>
    </row>
    <row r="36" spans="1:8" ht="12.75" hidden="1">
      <c r="A36" s="10" t="s">
        <v>186</v>
      </c>
      <c r="B36" s="4" t="s">
        <v>187</v>
      </c>
      <c r="C36" s="86"/>
      <c r="D36" s="30"/>
      <c r="E36" s="86"/>
      <c r="F36" s="30"/>
      <c r="G36" s="176"/>
      <c r="H36" s="5"/>
    </row>
    <row r="37" spans="1:8" ht="12.75" hidden="1">
      <c r="A37" s="10" t="s">
        <v>188</v>
      </c>
      <c r="B37" s="4" t="s">
        <v>189</v>
      </c>
      <c r="C37" s="86"/>
      <c r="D37" s="30"/>
      <c r="E37" s="86"/>
      <c r="F37" s="30"/>
      <c r="G37" s="176"/>
      <c r="H37" s="5"/>
    </row>
    <row r="38" spans="1:8" ht="12.75" hidden="1">
      <c r="A38" s="10" t="s">
        <v>190</v>
      </c>
      <c r="B38" s="4" t="s">
        <v>191</v>
      </c>
      <c r="C38" s="86"/>
      <c r="D38" s="30"/>
      <c r="E38" s="86"/>
      <c r="F38" s="30">
        <v>250000</v>
      </c>
      <c r="G38" s="176"/>
      <c r="H38" s="5"/>
    </row>
    <row r="39" spans="1:8" ht="12.75" hidden="1">
      <c r="A39" s="10" t="s">
        <v>192</v>
      </c>
      <c r="B39" s="4" t="s">
        <v>193</v>
      </c>
      <c r="C39" s="86"/>
      <c r="D39" s="30"/>
      <c r="E39" s="86"/>
      <c r="F39" s="30"/>
      <c r="G39" s="176"/>
      <c r="H39" s="5"/>
    </row>
    <row r="40" spans="1:8" ht="13.5" hidden="1" thickBot="1">
      <c r="A40" s="11" t="s">
        <v>194</v>
      </c>
      <c r="B40" s="12" t="s">
        <v>195</v>
      </c>
      <c r="C40" s="113"/>
      <c r="D40" s="114"/>
      <c r="E40" s="113"/>
      <c r="F40" s="114"/>
      <c r="G40" s="177"/>
      <c r="H40" s="13"/>
    </row>
    <row r="41" spans="1:8" ht="14.25" thickBot="1" thickTop="1">
      <c r="A41" s="15" t="s">
        <v>196</v>
      </c>
      <c r="B41" s="16" t="s">
        <v>197</v>
      </c>
      <c r="C41" s="107">
        <v>2925</v>
      </c>
      <c r="D41" s="163"/>
      <c r="E41" s="107">
        <v>0</v>
      </c>
      <c r="F41" s="163">
        <v>0</v>
      </c>
      <c r="G41" s="17">
        <v>0</v>
      </c>
      <c r="H41" s="85">
        <v>0</v>
      </c>
    </row>
    <row r="42" spans="1:8" ht="13.5" thickTop="1">
      <c r="A42" s="34"/>
      <c r="B42" s="35"/>
      <c r="C42" s="105"/>
      <c r="D42" s="105"/>
      <c r="E42" s="105"/>
      <c r="F42" s="105"/>
      <c r="G42" s="36"/>
      <c r="H42" s="36"/>
    </row>
    <row r="43" spans="1:8" ht="12.75">
      <c r="A43" s="34"/>
      <c r="B43" s="35"/>
      <c r="C43" s="105"/>
      <c r="D43" s="105"/>
      <c r="E43" s="105"/>
      <c r="F43" s="105"/>
      <c r="G43" s="36"/>
      <c r="H43" s="36"/>
    </row>
    <row r="44" spans="7:8" ht="12.75">
      <c r="G44" s="452"/>
      <c r="H44" s="452"/>
    </row>
    <row r="45" spans="1:8" ht="12.75">
      <c r="A45" s="34"/>
      <c r="B45" s="35"/>
      <c r="C45" s="105"/>
      <c r="D45" s="105"/>
      <c r="E45" s="105"/>
      <c r="F45" s="105"/>
      <c r="G45" s="36"/>
      <c r="H45" s="36"/>
    </row>
    <row r="46" spans="1:8" ht="12.75">
      <c r="A46" s="34"/>
      <c r="B46" s="35"/>
      <c r="C46" s="105"/>
      <c r="D46" s="105"/>
      <c r="E46" s="105"/>
      <c r="F46" s="105"/>
      <c r="G46" s="36"/>
      <c r="H46" s="36"/>
    </row>
    <row r="47" spans="7:8" ht="12.75">
      <c r="G47" s="452" t="s">
        <v>502</v>
      </c>
      <c r="H47" s="452"/>
    </row>
    <row r="48" spans="2:8" ht="12.75">
      <c r="B48" s="481" t="s">
        <v>242</v>
      </c>
      <c r="C48" s="481"/>
      <c r="D48" s="481"/>
      <c r="E48" s="481"/>
      <c r="F48" s="481"/>
      <c r="G48" s="481"/>
      <c r="H48" s="174"/>
    </row>
    <row r="49" ht="13.5" thickBot="1"/>
    <row r="50" spans="1:8" ht="13.5" customHeight="1" thickTop="1">
      <c r="A50" s="471" t="s">
        <v>20</v>
      </c>
      <c r="B50" s="471" t="s">
        <v>21</v>
      </c>
      <c r="C50" s="468" t="s">
        <v>22</v>
      </c>
      <c r="D50" s="469"/>
      <c r="E50" s="468" t="s">
        <v>23</v>
      </c>
      <c r="F50" s="469"/>
      <c r="G50" s="468" t="s">
        <v>23</v>
      </c>
      <c r="H50" s="469"/>
    </row>
    <row r="51" spans="1:8" ht="12.75">
      <c r="A51" s="472"/>
      <c r="B51" s="472"/>
      <c r="C51" s="157" t="s">
        <v>226</v>
      </c>
      <c r="D51" s="49" t="s">
        <v>226</v>
      </c>
      <c r="E51" s="157" t="s">
        <v>226</v>
      </c>
      <c r="F51" s="49"/>
      <c r="G51" s="157" t="s">
        <v>337</v>
      </c>
      <c r="H51" s="49" t="s">
        <v>348</v>
      </c>
    </row>
    <row r="52" spans="1:8" ht="13.5" thickBot="1">
      <c r="A52" s="473"/>
      <c r="B52" s="473"/>
      <c r="C52" s="159" t="s">
        <v>292</v>
      </c>
      <c r="D52" s="158" t="s">
        <v>1</v>
      </c>
      <c r="E52" s="159" t="s">
        <v>1</v>
      </c>
      <c r="F52" s="158"/>
      <c r="G52" s="159" t="s">
        <v>351</v>
      </c>
      <c r="H52" s="158" t="s">
        <v>351</v>
      </c>
    </row>
    <row r="53" spans="1:8" ht="13.5" hidden="1" thickTop="1">
      <c r="A53" s="7" t="s">
        <v>126</v>
      </c>
      <c r="B53" s="3" t="s">
        <v>128</v>
      </c>
      <c r="C53" s="106"/>
      <c r="D53" s="111"/>
      <c r="E53" s="106"/>
      <c r="F53" s="111">
        <v>270300</v>
      </c>
      <c r="G53" s="175"/>
      <c r="H53" s="8"/>
    </row>
    <row r="54" spans="1:8" ht="12.75" hidden="1">
      <c r="A54" s="10" t="s">
        <v>129</v>
      </c>
      <c r="B54" s="4" t="s">
        <v>130</v>
      </c>
      <c r="C54" s="86"/>
      <c r="D54" s="30"/>
      <c r="E54" s="86"/>
      <c r="F54" s="30"/>
      <c r="G54" s="176"/>
      <c r="H54" s="5"/>
    </row>
    <row r="55" spans="1:8" ht="12.75" hidden="1">
      <c r="A55" s="10" t="s">
        <v>131</v>
      </c>
      <c r="B55" s="4" t="s">
        <v>132</v>
      </c>
      <c r="C55" s="86">
        <v>0</v>
      </c>
      <c r="D55" s="30">
        <v>0</v>
      </c>
      <c r="E55" s="86">
        <v>0</v>
      </c>
      <c r="F55" s="30">
        <v>0</v>
      </c>
      <c r="G55" s="176">
        <v>0</v>
      </c>
      <c r="H55" s="5">
        <v>0</v>
      </c>
    </row>
    <row r="56" spans="1:8" ht="12.75" hidden="1">
      <c r="A56" s="10" t="s">
        <v>133</v>
      </c>
      <c r="B56" s="4" t="s">
        <v>134</v>
      </c>
      <c r="C56" s="86"/>
      <c r="D56" s="30"/>
      <c r="E56" s="86"/>
      <c r="F56" s="30"/>
      <c r="G56" s="176"/>
      <c r="H56" s="5"/>
    </row>
    <row r="57" spans="1:8" ht="12.75" hidden="1">
      <c r="A57" s="10" t="s">
        <v>135</v>
      </c>
      <c r="B57" s="4" t="s">
        <v>136</v>
      </c>
      <c r="C57" s="86"/>
      <c r="D57" s="30"/>
      <c r="E57" s="86"/>
      <c r="F57" s="30"/>
      <c r="G57" s="176"/>
      <c r="H57" s="5"/>
    </row>
    <row r="58" spans="1:8" ht="12.75" hidden="1">
      <c r="A58" s="10" t="s">
        <v>137</v>
      </c>
      <c r="B58" s="4" t="s">
        <v>138</v>
      </c>
      <c r="C58" s="86"/>
      <c r="D58" s="30"/>
      <c r="E58" s="86"/>
      <c r="F58" s="30"/>
      <c r="G58" s="176"/>
      <c r="H58" s="5">
        <f>H23+H44+H48</f>
        <v>36000</v>
      </c>
    </row>
    <row r="59" spans="1:8" ht="12.75" hidden="1">
      <c r="A59" s="10" t="s">
        <v>139</v>
      </c>
      <c r="B59" s="4" t="s">
        <v>140</v>
      </c>
      <c r="C59" s="86"/>
      <c r="D59" s="30"/>
      <c r="E59" s="86"/>
      <c r="F59" s="30"/>
      <c r="G59" s="176"/>
      <c r="H59" s="5"/>
    </row>
    <row r="60" spans="1:8" ht="12.75" hidden="1">
      <c r="A60" s="10" t="s">
        <v>141</v>
      </c>
      <c r="B60" s="4" t="s">
        <v>142</v>
      </c>
      <c r="C60" s="86">
        <v>0</v>
      </c>
      <c r="D60" s="30">
        <v>0</v>
      </c>
      <c r="E60" s="86">
        <v>0</v>
      </c>
      <c r="F60" s="30">
        <v>0</v>
      </c>
      <c r="G60" s="176">
        <v>0</v>
      </c>
      <c r="H60" s="5">
        <v>0</v>
      </c>
    </row>
    <row r="61" spans="1:8" ht="12.75" hidden="1">
      <c r="A61" s="10" t="s">
        <v>143</v>
      </c>
      <c r="B61" s="4" t="s">
        <v>144</v>
      </c>
      <c r="C61" s="86"/>
      <c r="D61" s="30"/>
      <c r="E61" s="86"/>
      <c r="F61" s="30"/>
      <c r="G61" s="176"/>
      <c r="H61" s="5"/>
    </row>
    <row r="62" spans="1:8" ht="12.75" hidden="1">
      <c r="A62" s="10" t="s">
        <v>145</v>
      </c>
      <c r="B62" s="4" t="s">
        <v>146</v>
      </c>
      <c r="C62" s="86"/>
      <c r="D62" s="30"/>
      <c r="E62" s="86"/>
      <c r="F62" s="30"/>
      <c r="G62" s="176"/>
      <c r="H62" s="5"/>
    </row>
    <row r="63" spans="1:8" ht="12.75" hidden="1">
      <c r="A63" s="10" t="s">
        <v>147</v>
      </c>
      <c r="B63" s="4" t="s">
        <v>148</v>
      </c>
      <c r="C63" s="86"/>
      <c r="D63" s="30"/>
      <c r="E63" s="86"/>
      <c r="F63" s="30"/>
      <c r="G63" s="176"/>
      <c r="H63" s="5"/>
    </row>
    <row r="64" spans="1:8" ht="12.75" hidden="1">
      <c r="A64" s="10" t="s">
        <v>149</v>
      </c>
      <c r="B64" s="4" t="s">
        <v>150</v>
      </c>
      <c r="C64" s="86"/>
      <c r="D64" s="30"/>
      <c r="E64" s="86"/>
      <c r="F64" s="30"/>
      <c r="G64" s="176"/>
      <c r="H64" s="5"/>
    </row>
    <row r="65" spans="1:8" ht="12.75" hidden="1">
      <c r="A65" s="10" t="s">
        <v>151</v>
      </c>
      <c r="B65" s="4" t="s">
        <v>152</v>
      </c>
      <c r="C65" s="86"/>
      <c r="D65" s="30"/>
      <c r="E65" s="86"/>
      <c r="F65" s="30"/>
      <c r="G65" s="176"/>
      <c r="H65" s="5"/>
    </row>
    <row r="66" spans="1:8" ht="12.75" hidden="1">
      <c r="A66" s="10" t="s">
        <v>153</v>
      </c>
      <c r="B66" s="4" t="s">
        <v>154</v>
      </c>
      <c r="C66" s="86"/>
      <c r="D66" s="30"/>
      <c r="E66" s="86"/>
      <c r="F66" s="30"/>
      <c r="G66" s="176"/>
      <c r="H66" s="5"/>
    </row>
    <row r="67" spans="1:8" ht="12.75" hidden="1">
      <c r="A67" s="10" t="s">
        <v>155</v>
      </c>
      <c r="B67" s="4" t="s">
        <v>157</v>
      </c>
      <c r="C67" s="86"/>
      <c r="D67" s="30"/>
      <c r="E67" s="86"/>
      <c r="F67" s="30"/>
      <c r="G67" s="176"/>
      <c r="H67" s="5"/>
    </row>
    <row r="68" spans="1:8" ht="12.75" hidden="1">
      <c r="A68" s="10" t="s">
        <v>159</v>
      </c>
      <c r="B68" s="4" t="s">
        <v>158</v>
      </c>
      <c r="C68" s="86"/>
      <c r="D68" s="30"/>
      <c r="E68" s="86"/>
      <c r="F68" s="30"/>
      <c r="G68" s="176"/>
      <c r="H68" s="5"/>
    </row>
    <row r="69" spans="1:8" ht="12.75" hidden="1">
      <c r="A69" s="10" t="s">
        <v>162</v>
      </c>
      <c r="B69" s="4" t="s">
        <v>163</v>
      </c>
      <c r="C69" s="86"/>
      <c r="D69" s="30"/>
      <c r="E69" s="86"/>
      <c r="F69" s="30"/>
      <c r="G69" s="176"/>
      <c r="H69" s="5"/>
    </row>
    <row r="70" spans="1:8" ht="12.75" hidden="1">
      <c r="A70" s="10" t="s">
        <v>164</v>
      </c>
      <c r="B70" s="4" t="s">
        <v>165</v>
      </c>
      <c r="C70" s="86"/>
      <c r="D70" s="30"/>
      <c r="E70" s="86"/>
      <c r="F70" s="30"/>
      <c r="G70" s="176"/>
      <c r="H70" s="5"/>
    </row>
    <row r="71" spans="1:8" ht="12.75" hidden="1">
      <c r="A71" s="10" t="s">
        <v>166</v>
      </c>
      <c r="B71" s="4" t="s">
        <v>167</v>
      </c>
      <c r="C71" s="86"/>
      <c r="D71" s="30"/>
      <c r="E71" s="86"/>
      <c r="F71" s="30"/>
      <c r="G71" s="176"/>
      <c r="H71" s="5"/>
    </row>
    <row r="72" spans="1:8" ht="12.75" hidden="1">
      <c r="A72" s="10" t="s">
        <v>168</v>
      </c>
      <c r="B72" s="4" t="s">
        <v>169</v>
      </c>
      <c r="C72" s="86"/>
      <c r="D72" s="30"/>
      <c r="E72" s="86"/>
      <c r="F72" s="30"/>
      <c r="G72" s="176"/>
      <c r="H72" s="5"/>
    </row>
    <row r="73" spans="1:8" ht="12.75" hidden="1">
      <c r="A73" s="10" t="s">
        <v>170</v>
      </c>
      <c r="B73" s="153" t="s">
        <v>76</v>
      </c>
      <c r="C73" s="86"/>
      <c r="D73" s="30"/>
      <c r="E73" s="86"/>
      <c r="F73" s="30"/>
      <c r="G73" s="176"/>
      <c r="H73" s="5"/>
    </row>
    <row r="74" spans="1:8" ht="12.75" hidden="1">
      <c r="A74" s="10" t="s">
        <v>172</v>
      </c>
      <c r="B74" s="4" t="s">
        <v>173</v>
      </c>
      <c r="C74" s="86"/>
      <c r="D74" s="30"/>
      <c r="E74" s="86"/>
      <c r="F74" s="30"/>
      <c r="G74" s="176"/>
      <c r="H74" s="5"/>
    </row>
    <row r="75" spans="1:8" ht="12.75" hidden="1">
      <c r="A75" s="10" t="s">
        <v>205</v>
      </c>
      <c r="B75" s="153" t="s">
        <v>208</v>
      </c>
      <c r="C75" s="86"/>
      <c r="D75" s="30"/>
      <c r="E75" s="86"/>
      <c r="F75" s="30"/>
      <c r="G75" s="176"/>
      <c r="H75" s="5"/>
    </row>
    <row r="76" spans="1:8" ht="12.75" hidden="1">
      <c r="A76" s="10" t="s">
        <v>174</v>
      </c>
      <c r="B76" s="4" t="s">
        <v>175</v>
      </c>
      <c r="C76" s="86"/>
      <c r="D76" s="30"/>
      <c r="E76" s="86"/>
      <c r="F76" s="30"/>
      <c r="G76" s="176"/>
      <c r="H76" s="5"/>
    </row>
    <row r="77" spans="1:8" ht="12.75" hidden="1">
      <c r="A77" s="10" t="s">
        <v>176</v>
      </c>
      <c r="B77" s="4" t="s">
        <v>177</v>
      </c>
      <c r="C77" s="86"/>
      <c r="D77" s="30"/>
      <c r="E77" s="86"/>
      <c r="F77" s="30"/>
      <c r="G77" s="176"/>
      <c r="H77" s="5"/>
    </row>
    <row r="78" spans="1:8" ht="12.75" hidden="1">
      <c r="A78" s="10" t="s">
        <v>178</v>
      </c>
      <c r="B78" s="4" t="s">
        <v>179</v>
      </c>
      <c r="C78" s="86"/>
      <c r="D78" s="30"/>
      <c r="E78" s="86"/>
      <c r="F78" s="30">
        <v>210000</v>
      </c>
      <c r="G78" s="176"/>
      <c r="H78" s="5"/>
    </row>
    <row r="79" spans="1:8" ht="13.5" thickTop="1">
      <c r="A79" s="438">
        <v>200</v>
      </c>
      <c r="B79" s="495" t="s">
        <v>352</v>
      </c>
      <c r="C79" s="496"/>
      <c r="D79" s="30"/>
      <c r="E79" s="305">
        <v>10000</v>
      </c>
      <c r="F79" s="246">
        <f>F81</f>
        <v>5520</v>
      </c>
      <c r="G79" s="305"/>
      <c r="H79" s="305"/>
    </row>
    <row r="80" spans="1:8" ht="13.5">
      <c r="A80" s="433">
        <v>201</v>
      </c>
      <c r="B80" s="405" t="s">
        <v>343</v>
      </c>
      <c r="C80" s="413"/>
      <c r="D80" s="30"/>
      <c r="E80" s="176"/>
      <c r="F80" s="30"/>
      <c r="G80" s="176"/>
      <c r="H80" s="176"/>
    </row>
    <row r="81" spans="1:8" ht="13.5">
      <c r="A81" s="434">
        <v>202</v>
      </c>
      <c r="B81" s="435" t="s">
        <v>344</v>
      </c>
      <c r="C81" s="413"/>
      <c r="D81" s="30"/>
      <c r="E81" s="299">
        <v>10000</v>
      </c>
      <c r="F81" s="30">
        <v>5520</v>
      </c>
      <c r="G81" s="299"/>
      <c r="H81" s="299"/>
    </row>
    <row r="82" spans="1:8" ht="12.75">
      <c r="A82" s="438">
        <v>500</v>
      </c>
      <c r="B82" s="506" t="s">
        <v>354</v>
      </c>
      <c r="C82" s="507"/>
      <c r="D82" s="30"/>
      <c r="E82" s="306">
        <v>2400</v>
      </c>
      <c r="F82" s="246">
        <f>F83+F84</f>
        <v>1104</v>
      </c>
      <c r="G82" s="306"/>
      <c r="H82" s="306"/>
    </row>
    <row r="83" spans="1:8" ht="12.75">
      <c r="A83" s="436">
        <v>551</v>
      </c>
      <c r="B83" s="4" t="s">
        <v>134</v>
      </c>
      <c r="C83" s="437"/>
      <c r="D83" s="30"/>
      <c r="E83" s="176">
        <v>1130</v>
      </c>
      <c r="F83" s="30">
        <v>704</v>
      </c>
      <c r="G83" s="176"/>
      <c r="H83" s="176"/>
    </row>
    <row r="84" spans="1:8" ht="13.5">
      <c r="A84" s="370">
        <v>560</v>
      </c>
      <c r="B84" s="300" t="s">
        <v>353</v>
      </c>
      <c r="C84" s="133"/>
      <c r="D84" s="30"/>
      <c r="E84" s="176">
        <v>800</v>
      </c>
      <c r="F84" s="30">
        <v>400</v>
      </c>
      <c r="G84" s="176"/>
      <c r="H84" s="176"/>
    </row>
    <row r="85" spans="1:8" ht="12.75">
      <c r="A85" s="371" t="s">
        <v>369</v>
      </c>
      <c r="B85" s="91" t="s">
        <v>142</v>
      </c>
      <c r="C85" s="86"/>
      <c r="D85" s="30"/>
      <c r="E85" s="249">
        <v>70100</v>
      </c>
      <c r="F85" s="246">
        <f>F86+F87+F88+F89</f>
        <v>35500</v>
      </c>
      <c r="G85" s="305"/>
      <c r="H85" s="251"/>
    </row>
    <row r="86" spans="1:8" ht="12.75">
      <c r="A86" s="372">
        <v>1012</v>
      </c>
      <c r="B86" s="301" t="s">
        <v>146</v>
      </c>
      <c r="C86" s="86"/>
      <c r="D86" s="30"/>
      <c r="E86" s="5">
        <v>100</v>
      </c>
      <c r="F86" s="30">
        <v>500</v>
      </c>
      <c r="G86" s="176"/>
      <c r="H86" s="5"/>
    </row>
    <row r="87" spans="1:8" ht="12.75">
      <c r="A87" s="372">
        <v>1015</v>
      </c>
      <c r="B87" s="301" t="s">
        <v>355</v>
      </c>
      <c r="C87" s="86"/>
      <c r="D87" s="30"/>
      <c r="E87" s="5">
        <v>3000</v>
      </c>
      <c r="F87" s="30">
        <v>3000</v>
      </c>
      <c r="G87" s="176"/>
      <c r="H87" s="5"/>
    </row>
    <row r="88" spans="1:8" ht="12.75">
      <c r="A88" s="372">
        <v>1016</v>
      </c>
      <c r="B88" s="302" t="s">
        <v>356</v>
      </c>
      <c r="C88" s="86"/>
      <c r="D88" s="30"/>
      <c r="E88" s="5">
        <v>45000</v>
      </c>
      <c r="F88" s="30">
        <v>20000</v>
      </c>
      <c r="G88" s="176"/>
      <c r="H88" s="5"/>
    </row>
    <row r="89" spans="1:8" ht="12.75">
      <c r="A89" s="372">
        <v>1020</v>
      </c>
      <c r="B89" s="303" t="s">
        <v>357</v>
      </c>
      <c r="C89" s="86"/>
      <c r="D89" s="30"/>
      <c r="E89" s="5">
        <v>22000</v>
      </c>
      <c r="F89" s="30">
        <v>12000</v>
      </c>
      <c r="G89" s="176"/>
      <c r="H89" s="5"/>
    </row>
    <row r="90" spans="1:8" ht="12.75">
      <c r="A90" s="372">
        <v>1030</v>
      </c>
      <c r="B90" s="304" t="s">
        <v>158</v>
      </c>
      <c r="C90" s="86"/>
      <c r="D90" s="30"/>
      <c r="E90" s="86"/>
      <c r="F90" s="246"/>
      <c r="G90" s="176"/>
      <c r="H90" s="5"/>
    </row>
    <row r="91" spans="1:8" ht="12.75">
      <c r="A91" s="333" t="s">
        <v>403</v>
      </c>
      <c r="B91" s="4" t="s">
        <v>181</v>
      </c>
      <c r="C91" s="86"/>
      <c r="D91" s="30"/>
      <c r="E91" s="249">
        <v>66000</v>
      </c>
      <c r="F91" s="246">
        <v>56000</v>
      </c>
      <c r="G91" s="176"/>
      <c r="H91" s="5"/>
    </row>
    <row r="92" spans="1:8" ht="13.5" thickBot="1">
      <c r="A92" s="369" t="s">
        <v>370</v>
      </c>
      <c r="B92" s="224" t="s">
        <v>189</v>
      </c>
      <c r="F92" s="327"/>
      <c r="G92" s="305"/>
      <c r="H92" s="251"/>
    </row>
    <row r="93" spans="1:8" ht="12.75" hidden="1">
      <c r="A93" s="10" t="s">
        <v>182</v>
      </c>
      <c r="B93" s="4" t="s">
        <v>183</v>
      </c>
      <c r="C93" s="86"/>
      <c r="D93" s="30"/>
      <c r="E93" s="86"/>
      <c r="F93" s="30">
        <v>77500</v>
      </c>
      <c r="G93" s="176"/>
      <c r="H93" s="5"/>
    </row>
    <row r="94" spans="1:8" ht="12.75" hidden="1">
      <c r="A94" s="10" t="s">
        <v>184</v>
      </c>
      <c r="B94" s="4" t="s">
        <v>185</v>
      </c>
      <c r="C94" s="86"/>
      <c r="D94" s="30"/>
      <c r="E94" s="86"/>
      <c r="F94" s="30"/>
      <c r="G94" s="176"/>
      <c r="H94" s="5"/>
    </row>
    <row r="95" spans="1:8" ht="12.75" hidden="1">
      <c r="A95" s="10" t="s">
        <v>186</v>
      </c>
      <c r="B95" s="4" t="s">
        <v>187</v>
      </c>
      <c r="C95" s="86"/>
      <c r="D95" s="30"/>
      <c r="E95" s="86"/>
      <c r="F95" s="30"/>
      <c r="G95" s="176"/>
      <c r="H95" s="5"/>
    </row>
    <row r="96" spans="1:8" ht="12.75" hidden="1">
      <c r="A96" s="10" t="s">
        <v>188</v>
      </c>
      <c r="B96" s="4" t="s">
        <v>189</v>
      </c>
      <c r="C96" s="86"/>
      <c r="D96" s="30"/>
      <c r="E96" s="86"/>
      <c r="F96" s="30"/>
      <c r="G96" s="176"/>
      <c r="H96" s="5"/>
    </row>
    <row r="97" spans="1:8" ht="12.75" hidden="1">
      <c r="A97" s="10" t="s">
        <v>190</v>
      </c>
      <c r="B97" s="4" t="s">
        <v>191</v>
      </c>
      <c r="C97" s="86"/>
      <c r="D97" s="30"/>
      <c r="E97" s="86"/>
      <c r="F97" s="30"/>
      <c r="G97" s="176"/>
      <c r="H97" s="5"/>
    </row>
    <row r="98" spans="1:8" ht="12.75" hidden="1">
      <c r="A98" s="10" t="s">
        <v>192</v>
      </c>
      <c r="B98" s="4" t="s">
        <v>193</v>
      </c>
      <c r="C98" s="86"/>
      <c r="D98" s="30"/>
      <c r="E98" s="86"/>
      <c r="F98" s="30"/>
      <c r="G98" s="176"/>
      <c r="H98" s="5"/>
    </row>
    <row r="99" spans="1:8" ht="13.5" hidden="1" thickBot="1">
      <c r="A99" s="11" t="s">
        <v>194</v>
      </c>
      <c r="B99" s="12" t="s">
        <v>195</v>
      </c>
      <c r="C99" s="113"/>
      <c r="D99" s="114"/>
      <c r="E99" s="113"/>
      <c r="F99" s="114"/>
      <c r="G99" s="177"/>
      <c r="H99" s="13"/>
    </row>
    <row r="100" spans="1:11" ht="14.25" thickBot="1" thickTop="1">
      <c r="A100" s="222" t="s">
        <v>196</v>
      </c>
      <c r="B100" s="223" t="s">
        <v>197</v>
      </c>
      <c r="C100" s="107">
        <v>0</v>
      </c>
      <c r="D100" s="163">
        <v>0</v>
      </c>
      <c r="E100" s="107">
        <v>148500</v>
      </c>
      <c r="F100" s="163">
        <f>F92+F91+F85+F82+F79</f>
        <v>98124</v>
      </c>
      <c r="G100" s="17">
        <f>G92+G85+G82+G79</f>
        <v>0</v>
      </c>
      <c r="H100" s="85">
        <f>H92+H85+H82+H79</f>
        <v>0</v>
      </c>
      <c r="K100" s="1">
        <v>98124</v>
      </c>
    </row>
    <row r="101" spans="1:8" ht="13.5" thickTop="1">
      <c r="A101" s="34"/>
      <c r="B101" s="35"/>
      <c r="C101" s="105"/>
      <c r="D101" s="105"/>
      <c r="E101" s="105"/>
      <c r="F101" s="105"/>
      <c r="G101" s="36"/>
      <c r="H101" s="36"/>
    </row>
    <row r="102" spans="1:8" ht="12.75">
      <c r="A102" s="34"/>
      <c r="B102" s="35"/>
      <c r="C102" s="105"/>
      <c r="D102" s="105"/>
      <c r="E102" s="105"/>
      <c r="F102" s="105"/>
      <c r="G102" s="36"/>
      <c r="H102" s="36"/>
    </row>
    <row r="103" spans="1:8" ht="12.75">
      <c r="A103" s="34"/>
      <c r="B103" s="35"/>
      <c r="C103" s="105"/>
      <c r="D103" s="105"/>
      <c r="E103" s="105"/>
      <c r="F103" s="105"/>
      <c r="G103" s="36"/>
      <c r="H103" s="36"/>
    </row>
    <row r="104" spans="7:8" ht="12.75">
      <c r="G104" s="452" t="s">
        <v>503</v>
      </c>
      <c r="H104" s="452"/>
    </row>
    <row r="105" spans="2:8" ht="12.75">
      <c r="B105" s="481" t="s">
        <v>218</v>
      </c>
      <c r="C105" s="481"/>
      <c r="D105" s="481"/>
      <c r="E105" s="481"/>
      <c r="F105" s="481"/>
      <c r="G105" s="481"/>
      <c r="H105" s="174"/>
    </row>
    <row r="106" ht="13.5" thickBot="1"/>
    <row r="107" spans="1:8" ht="13.5" customHeight="1" thickTop="1">
      <c r="A107" s="471" t="s">
        <v>20</v>
      </c>
      <c r="B107" s="471" t="s">
        <v>21</v>
      </c>
      <c r="C107" s="468" t="s">
        <v>22</v>
      </c>
      <c r="D107" s="469"/>
      <c r="E107" s="468" t="s">
        <v>12</v>
      </c>
      <c r="F107" s="469"/>
      <c r="G107" s="468" t="s">
        <v>23</v>
      </c>
      <c r="H107" s="469"/>
    </row>
    <row r="108" spans="1:8" ht="12.75">
      <c r="A108" s="472"/>
      <c r="B108" s="472"/>
      <c r="C108" s="157" t="s">
        <v>226</v>
      </c>
      <c r="D108" s="49" t="s">
        <v>226</v>
      </c>
      <c r="E108" s="157" t="s">
        <v>226</v>
      </c>
      <c r="F108" s="49" t="s">
        <v>226</v>
      </c>
      <c r="G108" s="157" t="s">
        <v>337</v>
      </c>
      <c r="H108" s="49" t="s">
        <v>348</v>
      </c>
    </row>
    <row r="109" spans="1:8" ht="13.5" thickBot="1">
      <c r="A109" s="473"/>
      <c r="B109" s="473"/>
      <c r="C109" s="159" t="s">
        <v>1</v>
      </c>
      <c r="D109" s="158" t="s">
        <v>363</v>
      </c>
      <c r="E109" s="159" t="s">
        <v>1</v>
      </c>
      <c r="F109" s="158" t="s">
        <v>363</v>
      </c>
      <c r="G109" s="159" t="s">
        <v>351</v>
      </c>
      <c r="H109" s="158" t="s">
        <v>351</v>
      </c>
    </row>
    <row r="110" spans="1:8" ht="13.5" hidden="1" thickTop="1">
      <c r="A110" s="7" t="s">
        <v>126</v>
      </c>
      <c r="B110" s="3" t="s">
        <v>128</v>
      </c>
      <c r="C110" s="106"/>
      <c r="D110" s="111"/>
      <c r="E110" s="106"/>
      <c r="F110" s="111"/>
      <c r="G110" s="175"/>
      <c r="H110" s="8"/>
    </row>
    <row r="111" spans="1:8" ht="12.75" hidden="1">
      <c r="A111" s="10" t="s">
        <v>129</v>
      </c>
      <c r="B111" s="4" t="s">
        <v>130</v>
      </c>
      <c r="C111" s="86"/>
      <c r="D111" s="30"/>
      <c r="E111" s="86"/>
      <c r="F111" s="30"/>
      <c r="G111" s="176"/>
      <c r="H111" s="5"/>
    </row>
    <row r="112" spans="1:8" ht="12.75" hidden="1">
      <c r="A112" s="10" t="s">
        <v>131</v>
      </c>
      <c r="B112" s="4" t="s">
        <v>132</v>
      </c>
      <c r="C112" s="86">
        <v>0</v>
      </c>
      <c r="D112" s="30">
        <v>0</v>
      </c>
      <c r="E112" s="86">
        <v>0</v>
      </c>
      <c r="F112" s="30">
        <v>0</v>
      </c>
      <c r="G112" s="176">
        <v>0</v>
      </c>
      <c r="H112" s="5">
        <v>0</v>
      </c>
    </row>
    <row r="113" spans="1:8" ht="12.75" hidden="1">
      <c r="A113" s="10" t="s">
        <v>133</v>
      </c>
      <c r="B113" s="4" t="s">
        <v>134</v>
      </c>
      <c r="C113" s="86"/>
      <c r="D113" s="30"/>
      <c r="E113" s="86"/>
      <c r="F113" s="30"/>
      <c r="G113" s="176"/>
      <c r="H113" s="5"/>
    </row>
    <row r="114" spans="1:8" ht="12.75" hidden="1">
      <c r="A114" s="10" t="s">
        <v>135</v>
      </c>
      <c r="B114" s="4" t="s">
        <v>136</v>
      </c>
      <c r="C114" s="86"/>
      <c r="D114" s="30"/>
      <c r="E114" s="86"/>
      <c r="F114" s="30"/>
      <c r="G114" s="176"/>
      <c r="H114" s="5"/>
    </row>
    <row r="115" spans="1:8" ht="12.75" hidden="1">
      <c r="A115" s="10" t="s">
        <v>137</v>
      </c>
      <c r="B115" s="4" t="s">
        <v>138</v>
      </c>
      <c r="C115" s="86"/>
      <c r="D115" s="30"/>
      <c r="E115" s="86"/>
      <c r="F115" s="30"/>
      <c r="G115" s="176"/>
      <c r="H115" s="5"/>
    </row>
    <row r="116" spans="1:8" ht="12.75" hidden="1">
      <c r="A116" s="10" t="s">
        <v>139</v>
      </c>
      <c r="B116" s="4" t="s">
        <v>140</v>
      </c>
      <c r="C116" s="86"/>
      <c r="D116" s="30"/>
      <c r="E116" s="86"/>
      <c r="F116" s="30"/>
      <c r="G116" s="176"/>
      <c r="H116" s="5"/>
    </row>
    <row r="117" spans="1:8" ht="12.75" hidden="1">
      <c r="A117" s="10" t="s">
        <v>141</v>
      </c>
      <c r="B117" s="4" t="s">
        <v>142</v>
      </c>
      <c r="C117" s="86">
        <v>0</v>
      </c>
      <c r="D117" s="30">
        <v>0</v>
      </c>
      <c r="E117" s="86">
        <v>0</v>
      </c>
      <c r="F117" s="30">
        <v>0</v>
      </c>
      <c r="G117" s="176">
        <v>0</v>
      </c>
      <c r="H117" s="5">
        <v>0</v>
      </c>
    </row>
    <row r="118" spans="1:8" ht="12.75" hidden="1">
      <c r="A118" s="10" t="s">
        <v>143</v>
      </c>
      <c r="B118" s="4" t="s">
        <v>144</v>
      </c>
      <c r="C118" s="86"/>
      <c r="D118" s="30"/>
      <c r="E118" s="86"/>
      <c r="F118" s="30"/>
      <c r="G118" s="176"/>
      <c r="H118" s="5"/>
    </row>
    <row r="119" spans="1:8" ht="12.75" hidden="1">
      <c r="A119" s="10" t="s">
        <v>145</v>
      </c>
      <c r="B119" s="4" t="s">
        <v>146</v>
      </c>
      <c r="C119" s="86"/>
      <c r="D119" s="30"/>
      <c r="E119" s="86"/>
      <c r="F119" s="30"/>
      <c r="G119" s="176"/>
      <c r="H119" s="5"/>
    </row>
    <row r="120" spans="1:8" ht="12.75" hidden="1">
      <c r="A120" s="10" t="s">
        <v>147</v>
      </c>
      <c r="B120" s="4" t="s">
        <v>148</v>
      </c>
      <c r="C120" s="86"/>
      <c r="D120" s="30"/>
      <c r="E120" s="86"/>
      <c r="F120" s="30"/>
      <c r="G120" s="176"/>
      <c r="H120" s="5"/>
    </row>
    <row r="121" spans="1:8" ht="12.75" hidden="1">
      <c r="A121" s="10" t="s">
        <v>149</v>
      </c>
      <c r="B121" s="4" t="s">
        <v>150</v>
      </c>
      <c r="C121" s="86"/>
      <c r="D121" s="30"/>
      <c r="E121" s="86"/>
      <c r="F121" s="30"/>
      <c r="G121" s="176"/>
      <c r="H121" s="5"/>
    </row>
    <row r="122" spans="1:8" ht="12.75" hidden="1">
      <c r="A122" s="10" t="s">
        <v>151</v>
      </c>
      <c r="B122" s="4" t="s">
        <v>152</v>
      </c>
      <c r="C122" s="86"/>
      <c r="D122" s="30"/>
      <c r="E122" s="86"/>
      <c r="F122" s="30"/>
      <c r="G122" s="176"/>
      <c r="H122" s="5"/>
    </row>
    <row r="123" spans="1:8" ht="12.75" hidden="1">
      <c r="A123" s="10" t="s">
        <v>153</v>
      </c>
      <c r="B123" s="4" t="s">
        <v>154</v>
      </c>
      <c r="C123" s="86"/>
      <c r="D123" s="30"/>
      <c r="E123" s="86"/>
      <c r="F123" s="30"/>
      <c r="G123" s="176"/>
      <c r="H123" s="5"/>
    </row>
    <row r="124" spans="1:8" ht="12.75" hidden="1">
      <c r="A124" s="10" t="s">
        <v>155</v>
      </c>
      <c r="B124" s="4" t="s">
        <v>157</v>
      </c>
      <c r="C124" s="86"/>
      <c r="D124" s="30"/>
      <c r="E124" s="86"/>
      <c r="F124" s="30"/>
      <c r="G124" s="176"/>
      <c r="H124" s="5"/>
    </row>
    <row r="125" spans="1:8" ht="12.75" hidden="1">
      <c r="A125" s="10" t="s">
        <v>159</v>
      </c>
      <c r="B125" s="4" t="s">
        <v>158</v>
      </c>
      <c r="C125" s="86"/>
      <c r="D125" s="30"/>
      <c r="E125" s="86"/>
      <c r="F125" s="30"/>
      <c r="G125" s="176"/>
      <c r="H125" s="5"/>
    </row>
    <row r="126" spans="1:8" ht="12.75" hidden="1">
      <c r="A126" s="10" t="s">
        <v>162</v>
      </c>
      <c r="B126" s="4" t="s">
        <v>163</v>
      </c>
      <c r="C126" s="86"/>
      <c r="D126" s="30"/>
      <c r="E126" s="86"/>
      <c r="F126" s="30"/>
      <c r="G126" s="176"/>
      <c r="H126" s="5"/>
    </row>
    <row r="127" spans="1:8" ht="12.75" hidden="1">
      <c r="A127" s="10" t="s">
        <v>164</v>
      </c>
      <c r="B127" s="4" t="s">
        <v>165</v>
      </c>
      <c r="C127" s="86"/>
      <c r="D127" s="30"/>
      <c r="E127" s="86"/>
      <c r="F127" s="30">
        <v>71736</v>
      </c>
      <c r="G127" s="176"/>
      <c r="H127" s="5"/>
    </row>
    <row r="128" spans="1:8" ht="12.75" hidden="1">
      <c r="A128" s="10" t="s">
        <v>166</v>
      </c>
      <c r="B128" s="4" t="s">
        <v>167</v>
      </c>
      <c r="C128" s="86"/>
      <c r="D128" s="30"/>
      <c r="E128" s="86"/>
      <c r="F128" s="30"/>
      <c r="G128" s="176"/>
      <c r="H128" s="5"/>
    </row>
    <row r="129" spans="1:8" ht="12.75" hidden="1">
      <c r="A129" s="10" t="s">
        <v>168</v>
      </c>
      <c r="B129" s="4" t="s">
        <v>169</v>
      </c>
      <c r="C129" s="86"/>
      <c r="D129" s="30"/>
      <c r="E129" s="86"/>
      <c r="F129" s="30"/>
      <c r="G129" s="176"/>
      <c r="H129" s="5"/>
    </row>
    <row r="130" spans="1:8" ht="12.75" hidden="1">
      <c r="A130" s="10" t="s">
        <v>170</v>
      </c>
      <c r="B130" s="153" t="s">
        <v>76</v>
      </c>
      <c r="C130" s="86"/>
      <c r="D130" s="30"/>
      <c r="E130" s="86"/>
      <c r="F130" s="30"/>
      <c r="G130" s="176"/>
      <c r="H130" s="5"/>
    </row>
    <row r="131" spans="1:8" ht="12.75" hidden="1">
      <c r="A131" s="10" t="s">
        <v>172</v>
      </c>
      <c r="B131" s="4" t="s">
        <v>173</v>
      </c>
      <c r="C131" s="86"/>
      <c r="D131" s="30"/>
      <c r="E131" s="86"/>
      <c r="F131" s="30"/>
      <c r="G131" s="176"/>
      <c r="H131" s="5"/>
    </row>
    <row r="132" spans="1:8" ht="12.75" hidden="1">
      <c r="A132" s="10" t="s">
        <v>205</v>
      </c>
      <c r="B132" s="153" t="s">
        <v>208</v>
      </c>
      <c r="C132" s="86"/>
      <c r="D132" s="30"/>
      <c r="E132" s="86"/>
      <c r="F132" s="30"/>
      <c r="G132" s="176"/>
      <c r="H132" s="5"/>
    </row>
    <row r="133" spans="1:8" ht="12.75" hidden="1">
      <c r="A133" s="10" t="s">
        <v>174</v>
      </c>
      <c r="B133" s="4" t="s">
        <v>175</v>
      </c>
      <c r="C133" s="86"/>
      <c r="D133" s="30"/>
      <c r="E133" s="86"/>
      <c r="F133" s="30"/>
      <c r="G133" s="176"/>
      <c r="H133" s="5"/>
    </row>
    <row r="134" spans="1:8" ht="12.75" hidden="1">
      <c r="A134" s="10" t="s">
        <v>176</v>
      </c>
      <c r="B134" s="4" t="s">
        <v>177</v>
      </c>
      <c r="C134" s="86"/>
      <c r="D134" s="30"/>
      <c r="E134" s="86"/>
      <c r="F134" s="30"/>
      <c r="G134" s="176"/>
      <c r="H134" s="5"/>
    </row>
    <row r="135" spans="1:8" ht="12.75" hidden="1">
      <c r="A135" s="10" t="s">
        <v>178</v>
      </c>
      <c r="B135" s="4" t="s">
        <v>179</v>
      </c>
      <c r="C135" s="86"/>
      <c r="D135" s="30"/>
      <c r="E135" s="86"/>
      <c r="F135" s="30"/>
      <c r="G135" s="176"/>
      <c r="H135" s="5"/>
    </row>
    <row r="136" spans="1:8" ht="13.5" thickTop="1">
      <c r="A136" s="10" t="s">
        <v>141</v>
      </c>
      <c r="B136" s="4" t="s">
        <v>142</v>
      </c>
      <c r="C136" s="86"/>
      <c r="D136" s="30"/>
      <c r="E136" s="249">
        <v>5000</v>
      </c>
      <c r="F136" s="30"/>
      <c r="G136" s="176"/>
      <c r="H136" s="251"/>
    </row>
    <row r="137" spans="1:8" ht="12.75">
      <c r="A137" s="10" t="s">
        <v>149</v>
      </c>
      <c r="B137" s="4" t="s">
        <v>150</v>
      </c>
      <c r="C137" s="86"/>
      <c r="D137" s="30"/>
      <c r="E137" s="86">
        <v>5000</v>
      </c>
      <c r="F137" s="30"/>
      <c r="G137" s="176"/>
      <c r="H137" s="5"/>
    </row>
    <row r="138" spans="1:8" ht="12.75">
      <c r="A138" s="10" t="s">
        <v>180</v>
      </c>
      <c r="B138" s="4" t="s">
        <v>181</v>
      </c>
      <c r="C138" s="86">
        <v>97160</v>
      </c>
      <c r="D138" s="30">
        <v>102200</v>
      </c>
      <c r="E138" s="86">
        <v>2000</v>
      </c>
      <c r="F138" s="30">
        <v>48480</v>
      </c>
      <c r="G138" s="176"/>
      <c r="H138" s="246"/>
    </row>
    <row r="139" spans="1:8" ht="12.75" hidden="1">
      <c r="A139" s="10" t="s">
        <v>182</v>
      </c>
      <c r="B139" s="4" t="s">
        <v>183</v>
      </c>
      <c r="C139" s="86"/>
      <c r="D139" s="30"/>
      <c r="E139" s="86"/>
      <c r="F139" s="30"/>
      <c r="G139" s="176"/>
      <c r="H139" s="5"/>
    </row>
    <row r="140" spans="1:8" ht="12.75" hidden="1">
      <c r="A140" s="10" t="s">
        <v>184</v>
      </c>
      <c r="B140" s="4" t="s">
        <v>185</v>
      </c>
      <c r="C140" s="86"/>
      <c r="D140" s="30"/>
      <c r="E140" s="86"/>
      <c r="F140" s="30"/>
      <c r="G140" s="176"/>
      <c r="H140" s="5"/>
    </row>
    <row r="141" spans="1:8" ht="12.75" hidden="1">
      <c r="A141" s="10" t="s">
        <v>186</v>
      </c>
      <c r="B141" s="4" t="s">
        <v>187</v>
      </c>
      <c r="C141" s="86"/>
      <c r="D141" s="30"/>
      <c r="E141" s="86"/>
      <c r="F141" s="30"/>
      <c r="G141" s="176"/>
      <c r="H141" s="5"/>
    </row>
    <row r="142" spans="1:8" ht="12.75" hidden="1">
      <c r="A142" s="10" t="s">
        <v>188</v>
      </c>
      <c r="B142" s="4" t="s">
        <v>189</v>
      </c>
      <c r="C142" s="86"/>
      <c r="D142" s="30"/>
      <c r="E142" s="86"/>
      <c r="F142" s="30"/>
      <c r="G142" s="176"/>
      <c r="H142" s="5"/>
    </row>
    <row r="143" spans="1:8" ht="12.75" hidden="1">
      <c r="A143" s="10" t="s">
        <v>190</v>
      </c>
      <c r="B143" s="4" t="s">
        <v>191</v>
      </c>
      <c r="C143" s="86"/>
      <c r="D143" s="30"/>
      <c r="E143" s="86"/>
      <c r="F143" s="30"/>
      <c r="G143" s="176"/>
      <c r="H143" s="5"/>
    </row>
    <row r="144" spans="1:8" ht="13.5" thickBot="1">
      <c r="A144" s="10" t="s">
        <v>192</v>
      </c>
      <c r="B144" s="4" t="s">
        <v>193</v>
      </c>
      <c r="C144" s="86"/>
      <c r="D144" s="30"/>
      <c r="E144" s="86"/>
      <c r="F144" s="30"/>
      <c r="G144" s="176"/>
      <c r="H144" s="5"/>
    </row>
    <row r="145" spans="1:8" ht="13.5" hidden="1" thickBot="1">
      <c r="A145" s="11" t="s">
        <v>194</v>
      </c>
      <c r="B145" s="12" t="s">
        <v>195</v>
      </c>
      <c r="C145" s="113"/>
      <c r="D145" s="114"/>
      <c r="E145" s="113"/>
      <c r="F145" s="114"/>
      <c r="G145" s="177"/>
      <c r="H145" s="13"/>
    </row>
    <row r="146" spans="1:11" ht="14.25" thickBot="1" thickTop="1">
      <c r="A146" s="15" t="s">
        <v>196</v>
      </c>
      <c r="B146" s="16" t="s">
        <v>197</v>
      </c>
      <c r="C146" s="107">
        <v>97160</v>
      </c>
      <c r="D146" s="163">
        <v>102200</v>
      </c>
      <c r="E146" s="107">
        <v>7000</v>
      </c>
      <c r="F146" s="163">
        <f>F138</f>
        <v>48480</v>
      </c>
      <c r="G146" s="17"/>
      <c r="H146" s="85"/>
      <c r="K146" s="1">
        <v>48480</v>
      </c>
    </row>
    <row r="147" spans="1:8" ht="13.5" thickTop="1">
      <c r="A147" s="34"/>
      <c r="B147" s="35"/>
      <c r="C147" s="105"/>
      <c r="D147" s="105"/>
      <c r="E147" s="105"/>
      <c r="F147" s="105"/>
      <c r="G147" s="36"/>
      <c r="H147" s="36"/>
    </row>
    <row r="148" spans="1:8" ht="12.75">
      <c r="A148" s="34"/>
      <c r="B148" s="35"/>
      <c r="C148" s="105"/>
      <c r="D148" s="105"/>
      <c r="E148" s="105"/>
      <c r="F148" s="105"/>
      <c r="G148" s="36"/>
      <c r="H148" s="36"/>
    </row>
    <row r="149" spans="7:8" ht="12.75">
      <c r="G149" s="452" t="s">
        <v>504</v>
      </c>
      <c r="H149" s="452"/>
    </row>
    <row r="150" spans="2:8" ht="14.25" customHeight="1">
      <c r="B150" s="509" t="s">
        <v>312</v>
      </c>
      <c r="C150" s="509"/>
      <c r="D150" s="509"/>
      <c r="E150" s="509"/>
      <c r="F150" s="509"/>
      <c r="G150" s="509"/>
      <c r="H150" s="509"/>
    </row>
    <row r="151" ht="13.5" thickBot="1"/>
    <row r="152" spans="1:8" ht="13.5" customHeight="1" thickTop="1">
      <c r="A152" s="471" t="s">
        <v>20</v>
      </c>
      <c r="B152" s="471" t="s">
        <v>21</v>
      </c>
      <c r="C152" s="468" t="s">
        <v>22</v>
      </c>
      <c r="D152" s="469"/>
      <c r="E152" s="468" t="s">
        <v>23</v>
      </c>
      <c r="F152" s="469"/>
      <c r="G152" s="468" t="s">
        <v>12</v>
      </c>
      <c r="H152" s="469"/>
    </row>
    <row r="153" spans="1:8" ht="12.75">
      <c r="A153" s="472"/>
      <c r="B153" s="472"/>
      <c r="C153" s="157" t="s">
        <v>226</v>
      </c>
      <c r="D153" s="49" t="s">
        <v>226</v>
      </c>
      <c r="E153" s="157" t="s">
        <v>226</v>
      </c>
      <c r="F153" s="49" t="s">
        <v>226</v>
      </c>
      <c r="G153" s="49" t="s">
        <v>226</v>
      </c>
      <c r="H153" s="49" t="s">
        <v>226</v>
      </c>
    </row>
    <row r="154" spans="1:8" ht="13.5" thickBot="1">
      <c r="A154" s="473"/>
      <c r="B154" s="473"/>
      <c r="C154" s="159" t="s">
        <v>292</v>
      </c>
      <c r="D154" s="158" t="s">
        <v>363</v>
      </c>
      <c r="E154" s="158" t="s">
        <v>1</v>
      </c>
      <c r="F154" s="158" t="s">
        <v>363</v>
      </c>
      <c r="G154" s="158" t="s">
        <v>1</v>
      </c>
      <c r="H154" s="158" t="s">
        <v>363</v>
      </c>
    </row>
    <row r="155" spans="1:8" ht="13.5" thickTop="1">
      <c r="A155" s="7" t="s">
        <v>126</v>
      </c>
      <c r="B155" s="3" t="s">
        <v>128</v>
      </c>
      <c r="C155" s="111">
        <v>45800</v>
      </c>
      <c r="D155" s="247">
        <v>46677</v>
      </c>
      <c r="E155" s="106"/>
      <c r="F155" s="111"/>
      <c r="G155" s="175"/>
      <c r="H155" s="8"/>
    </row>
    <row r="156" spans="1:8" ht="12.75">
      <c r="A156" s="10" t="s">
        <v>129</v>
      </c>
      <c r="B156" s="4" t="s">
        <v>130</v>
      </c>
      <c r="C156" s="30">
        <v>2178</v>
      </c>
      <c r="D156" s="30"/>
      <c r="E156" s="86"/>
      <c r="F156" s="246"/>
      <c r="G156" s="176"/>
      <c r="H156" s="5"/>
    </row>
    <row r="157" spans="1:8" ht="13.5">
      <c r="A157" s="10" t="s">
        <v>330</v>
      </c>
      <c r="B157" s="298" t="s">
        <v>344</v>
      </c>
      <c r="C157" s="30">
        <v>1044</v>
      </c>
      <c r="D157" s="30"/>
      <c r="E157" s="86"/>
      <c r="F157" s="30"/>
      <c r="G157" s="176"/>
      <c r="H157" s="246"/>
    </row>
    <row r="158" spans="1:8" ht="26.25">
      <c r="A158" s="10" t="s">
        <v>332</v>
      </c>
      <c r="B158" s="288" t="s">
        <v>345</v>
      </c>
      <c r="C158" s="30">
        <v>1134</v>
      </c>
      <c r="D158" s="30"/>
      <c r="E158" s="86"/>
      <c r="F158" s="30"/>
      <c r="G158" s="176"/>
      <c r="H158" s="5"/>
    </row>
    <row r="159" spans="1:8" ht="12.75">
      <c r="A159" s="10" t="s">
        <v>131</v>
      </c>
      <c r="B159" s="4" t="s">
        <v>132</v>
      </c>
      <c r="C159" s="30">
        <v>7520</v>
      </c>
      <c r="D159" s="246">
        <f>D160+D161+D162+D163</f>
        <v>9335</v>
      </c>
      <c r="E159" s="86">
        <v>0</v>
      </c>
      <c r="F159" s="246"/>
      <c r="G159" s="176">
        <v>0</v>
      </c>
      <c r="H159" s="5">
        <v>0</v>
      </c>
    </row>
    <row r="160" spans="1:8" ht="12.75">
      <c r="A160" s="10" t="s">
        <v>133</v>
      </c>
      <c r="B160" s="4" t="s">
        <v>134</v>
      </c>
      <c r="C160" s="30">
        <v>4900</v>
      </c>
      <c r="D160" s="30">
        <v>6315</v>
      </c>
      <c r="E160" s="86"/>
      <c r="F160" s="30"/>
      <c r="G160" s="176"/>
      <c r="H160" s="5"/>
    </row>
    <row r="161" spans="1:8" ht="12.75">
      <c r="A161" s="10" t="s">
        <v>135</v>
      </c>
      <c r="B161" s="4" t="s">
        <v>136</v>
      </c>
      <c r="C161" s="30"/>
      <c r="D161" s="30"/>
      <c r="E161" s="86"/>
      <c r="F161" s="30"/>
      <c r="G161" s="176"/>
      <c r="H161" s="5"/>
    </row>
    <row r="162" spans="1:8" ht="12.75">
      <c r="A162" s="10" t="s">
        <v>137</v>
      </c>
      <c r="B162" s="4" t="s">
        <v>138</v>
      </c>
      <c r="C162" s="30">
        <v>2000</v>
      </c>
      <c r="D162" s="30">
        <v>2200</v>
      </c>
      <c r="E162" s="86"/>
      <c r="F162" s="30"/>
      <c r="G162" s="176"/>
      <c r="H162" s="5"/>
    </row>
    <row r="163" spans="1:8" ht="12.75">
      <c r="A163" s="10" t="s">
        <v>139</v>
      </c>
      <c r="B163" s="4" t="s">
        <v>140</v>
      </c>
      <c r="C163" s="30">
        <v>620</v>
      </c>
      <c r="D163" s="30">
        <v>820</v>
      </c>
      <c r="E163" s="86"/>
      <c r="F163" s="30"/>
      <c r="G163" s="176"/>
      <c r="H163" s="5"/>
    </row>
    <row r="164" spans="1:8" ht="12.75">
      <c r="A164" s="10" t="s">
        <v>141</v>
      </c>
      <c r="B164" s="4" t="s">
        <v>142</v>
      </c>
      <c r="C164" s="246">
        <v>21690</v>
      </c>
      <c r="D164" s="246">
        <f>D167+D168+D169+D170+D171+D172+D173+D174+D175+D176+D177+D178+D179</f>
        <v>21680</v>
      </c>
      <c r="E164" s="249"/>
      <c r="F164" s="30"/>
      <c r="G164" s="176"/>
      <c r="H164" s="246">
        <f>H167+H168+H169+H170+H171+H172+H173+H174+H175+H176+H177+H178+H179</f>
        <v>36000</v>
      </c>
    </row>
    <row r="165" spans="1:8" ht="12.75" hidden="1">
      <c r="A165" s="10" t="s">
        <v>143</v>
      </c>
      <c r="B165" s="4" t="s">
        <v>144</v>
      </c>
      <c r="C165" s="30"/>
      <c r="D165" s="30"/>
      <c r="E165" s="86"/>
      <c r="F165" s="30"/>
      <c r="G165" s="176"/>
      <c r="H165" s="30"/>
    </row>
    <row r="166" spans="1:8" ht="12.75" hidden="1">
      <c r="A166" s="10" t="s">
        <v>145</v>
      </c>
      <c r="B166" s="4" t="s">
        <v>146</v>
      </c>
      <c r="C166" s="30"/>
      <c r="D166" s="30"/>
      <c r="E166" s="86"/>
      <c r="F166" s="30"/>
      <c r="G166" s="176"/>
      <c r="H166" s="30"/>
    </row>
    <row r="167" spans="1:8" ht="12.75">
      <c r="A167" s="10" t="s">
        <v>143</v>
      </c>
      <c r="B167" s="25" t="s">
        <v>144</v>
      </c>
      <c r="C167" s="30"/>
      <c r="D167" s="30"/>
      <c r="E167" s="86"/>
      <c r="F167" s="30"/>
      <c r="G167" s="176"/>
      <c r="H167" s="30"/>
    </row>
    <row r="168" spans="1:8" ht="12.75">
      <c r="A168" s="10" t="s">
        <v>147</v>
      </c>
      <c r="B168" s="4" t="s">
        <v>148</v>
      </c>
      <c r="C168" s="30">
        <v>1240</v>
      </c>
      <c r="D168" s="30">
        <v>1240</v>
      </c>
      <c r="E168" s="86"/>
      <c r="F168" s="30"/>
      <c r="G168" s="176"/>
      <c r="H168" s="30"/>
    </row>
    <row r="169" spans="1:8" ht="12.75">
      <c r="A169" s="10" t="s">
        <v>149</v>
      </c>
      <c r="B169" s="4" t="s">
        <v>150</v>
      </c>
      <c r="C169" s="30"/>
      <c r="D169" s="30"/>
      <c r="E169" s="86"/>
      <c r="F169" s="30"/>
      <c r="G169" s="176"/>
      <c r="H169" s="30"/>
    </row>
    <row r="170" spans="1:8" ht="12.75">
      <c r="A170" s="10" t="s">
        <v>151</v>
      </c>
      <c r="B170" s="4" t="s">
        <v>152</v>
      </c>
      <c r="C170" s="30">
        <v>3000</v>
      </c>
      <c r="D170" s="30">
        <v>3000</v>
      </c>
      <c r="E170" s="86"/>
      <c r="F170" s="30"/>
      <c r="G170" s="176"/>
      <c r="H170" s="30">
        <v>15000</v>
      </c>
    </row>
    <row r="171" spans="1:8" ht="12.75">
      <c r="A171" s="10" t="s">
        <v>153</v>
      </c>
      <c r="B171" s="4" t="s">
        <v>154</v>
      </c>
      <c r="C171" s="30">
        <v>4050</v>
      </c>
      <c r="D171" s="30">
        <v>4050</v>
      </c>
      <c r="E171" s="86"/>
      <c r="F171" s="30"/>
      <c r="G171" s="176"/>
      <c r="H171" s="30"/>
    </row>
    <row r="172" spans="1:8" ht="12.75">
      <c r="A172" s="10" t="s">
        <v>155</v>
      </c>
      <c r="B172" s="4" t="s">
        <v>157</v>
      </c>
      <c r="C172" s="30">
        <v>4500</v>
      </c>
      <c r="D172" s="30">
        <v>4500</v>
      </c>
      <c r="E172" s="86"/>
      <c r="F172" s="30"/>
      <c r="G172" s="176"/>
      <c r="H172" s="30">
        <v>21000</v>
      </c>
    </row>
    <row r="173" spans="1:8" ht="12.75">
      <c r="A173" s="10" t="s">
        <v>159</v>
      </c>
      <c r="B173" s="4" t="s">
        <v>158</v>
      </c>
      <c r="C173" s="30">
        <v>6962</v>
      </c>
      <c r="D173" s="30">
        <v>6962</v>
      </c>
      <c r="E173" s="86"/>
      <c r="F173" s="30"/>
      <c r="G173" s="176"/>
      <c r="H173" s="30"/>
    </row>
    <row r="174" spans="1:8" ht="12.75">
      <c r="A174" s="10" t="s">
        <v>162</v>
      </c>
      <c r="B174" s="4" t="s">
        <v>163</v>
      </c>
      <c r="C174" s="30">
        <v>500</v>
      </c>
      <c r="D174" s="30">
        <v>500</v>
      </c>
      <c r="E174" s="86"/>
      <c r="F174" s="30"/>
      <c r="G174" s="176"/>
      <c r="H174" s="30"/>
    </row>
    <row r="175" spans="1:8" ht="12.75">
      <c r="A175" s="10" t="s">
        <v>164</v>
      </c>
      <c r="B175" s="4" t="s">
        <v>165</v>
      </c>
      <c r="C175" s="30"/>
      <c r="D175" s="30"/>
      <c r="E175" s="86"/>
      <c r="F175" s="30"/>
      <c r="G175" s="176"/>
      <c r="H175" s="30"/>
    </row>
    <row r="176" spans="1:8" ht="12.75">
      <c r="A176" s="10" t="s">
        <v>166</v>
      </c>
      <c r="B176" s="4" t="s">
        <v>167</v>
      </c>
      <c r="C176" s="30">
        <v>500</v>
      </c>
      <c r="D176" s="30">
        <v>423</v>
      </c>
      <c r="E176" s="86"/>
      <c r="F176" s="30"/>
      <c r="G176" s="176"/>
      <c r="H176" s="30"/>
    </row>
    <row r="177" spans="1:8" ht="12.75">
      <c r="A177" s="10" t="s">
        <v>168</v>
      </c>
      <c r="B177" s="4" t="s">
        <v>169</v>
      </c>
      <c r="C177" s="30">
        <v>1134</v>
      </c>
      <c r="D177" s="30">
        <v>1005</v>
      </c>
      <c r="E177" s="86"/>
      <c r="F177" s="30"/>
      <c r="G177" s="176"/>
      <c r="H177" s="30"/>
    </row>
    <row r="178" spans="1:8" ht="12.75">
      <c r="A178" s="10" t="s">
        <v>170</v>
      </c>
      <c r="B178" s="153" t="s">
        <v>76</v>
      </c>
      <c r="C178" s="86"/>
      <c r="D178" s="30"/>
      <c r="E178" s="86"/>
      <c r="F178" s="30"/>
      <c r="G178" s="176"/>
      <c r="H178" s="30"/>
    </row>
    <row r="179" spans="1:8" ht="12.75">
      <c r="A179" s="10" t="s">
        <v>172</v>
      </c>
      <c r="B179" s="4" t="s">
        <v>173</v>
      </c>
      <c r="C179" s="86"/>
      <c r="D179" s="30"/>
      <c r="E179" s="86"/>
      <c r="F179" s="30"/>
      <c r="G179" s="176"/>
      <c r="H179" s="30"/>
    </row>
    <row r="180" spans="1:8" ht="12.75">
      <c r="A180" s="10" t="s">
        <v>205</v>
      </c>
      <c r="B180" s="153" t="s">
        <v>208</v>
      </c>
      <c r="C180" s="86"/>
      <c r="D180" s="30"/>
      <c r="E180" s="86"/>
      <c r="F180" s="30"/>
      <c r="G180" s="176"/>
      <c r="H180" s="30"/>
    </row>
    <row r="181" spans="1:8" ht="12.75" hidden="1">
      <c r="A181" s="10" t="s">
        <v>174</v>
      </c>
      <c r="B181" s="4" t="s">
        <v>175</v>
      </c>
      <c r="C181" s="86"/>
      <c r="D181" s="30"/>
      <c r="E181" s="86"/>
      <c r="F181" s="30"/>
      <c r="G181" s="176"/>
      <c r="H181" s="30"/>
    </row>
    <row r="182" spans="1:8" ht="12.75" hidden="1">
      <c r="A182" s="10" t="s">
        <v>176</v>
      </c>
      <c r="B182" s="4" t="s">
        <v>177</v>
      </c>
      <c r="C182" s="86"/>
      <c r="D182" s="30"/>
      <c r="E182" s="86"/>
      <c r="F182" s="30"/>
      <c r="G182" s="176"/>
      <c r="H182" s="30"/>
    </row>
    <row r="183" spans="1:8" ht="12.75" hidden="1">
      <c r="A183" s="10" t="s">
        <v>178</v>
      </c>
      <c r="B183" s="4" t="s">
        <v>179</v>
      </c>
      <c r="C183" s="86"/>
      <c r="D183" s="30"/>
      <c r="E183" s="86"/>
      <c r="F183" s="30"/>
      <c r="G183" s="176"/>
      <c r="H183" s="30"/>
    </row>
    <row r="184" spans="1:8" ht="12.75" hidden="1">
      <c r="A184" s="10" t="s">
        <v>180</v>
      </c>
      <c r="B184" s="4" t="s">
        <v>181</v>
      </c>
      <c r="C184" s="86"/>
      <c r="D184" s="30"/>
      <c r="E184" s="86"/>
      <c r="F184" s="30"/>
      <c r="G184" s="176"/>
      <c r="H184" s="30"/>
    </row>
    <row r="185" spans="1:8" ht="12.75" hidden="1">
      <c r="A185" s="10" t="s">
        <v>182</v>
      </c>
      <c r="B185" s="4" t="s">
        <v>183</v>
      </c>
      <c r="C185" s="86"/>
      <c r="D185" s="30"/>
      <c r="E185" s="86"/>
      <c r="F185" s="30"/>
      <c r="G185" s="176"/>
      <c r="H185" s="30"/>
    </row>
    <row r="186" spans="1:8" ht="12.75" hidden="1">
      <c r="A186" s="10" t="s">
        <v>184</v>
      </c>
      <c r="B186" s="4" t="s">
        <v>185</v>
      </c>
      <c r="C186" s="86"/>
      <c r="D186" s="30"/>
      <c r="E186" s="86"/>
      <c r="F186" s="30"/>
      <c r="G186" s="176"/>
      <c r="H186" s="30"/>
    </row>
    <row r="187" spans="1:8" ht="12.75" hidden="1">
      <c r="A187" s="10" t="s">
        <v>186</v>
      </c>
      <c r="B187" s="4" t="s">
        <v>187</v>
      </c>
      <c r="C187" s="86"/>
      <c r="D187" s="30"/>
      <c r="E187" s="86"/>
      <c r="F187" s="30"/>
      <c r="G187" s="176"/>
      <c r="H187" s="30"/>
    </row>
    <row r="188" spans="1:8" ht="12.75">
      <c r="A188" s="10" t="s">
        <v>188</v>
      </c>
      <c r="B188" s="4" t="s">
        <v>189</v>
      </c>
      <c r="C188" s="250"/>
      <c r="D188" s="250"/>
      <c r="E188" s="334"/>
      <c r="F188" s="335"/>
      <c r="G188" s="250"/>
      <c r="H188" s="242"/>
    </row>
    <row r="189" spans="1:8" ht="13.5" thickBot="1">
      <c r="A189" s="174">
        <v>5300</v>
      </c>
      <c r="B189" s="1" t="s">
        <v>191</v>
      </c>
      <c r="C189" s="86"/>
      <c r="D189" s="30"/>
      <c r="E189" s="86"/>
      <c r="F189" s="30"/>
      <c r="G189" s="176"/>
      <c r="H189" s="251"/>
    </row>
    <row r="190" spans="1:8" ht="12.75" hidden="1">
      <c r="A190" s="10" t="s">
        <v>190</v>
      </c>
      <c r="B190" s="4" t="s">
        <v>191</v>
      </c>
      <c r="C190" s="86"/>
      <c r="D190" s="30"/>
      <c r="E190" s="86"/>
      <c r="F190" s="30"/>
      <c r="G190" s="176"/>
      <c r="H190" s="5"/>
    </row>
    <row r="191" spans="1:8" ht="12.75" hidden="1">
      <c r="A191" s="10" t="s">
        <v>192</v>
      </c>
      <c r="B191" s="4" t="s">
        <v>193</v>
      </c>
      <c r="C191" s="86"/>
      <c r="D191" s="30"/>
      <c r="E191" s="86"/>
      <c r="F191" s="30"/>
      <c r="G191" s="176"/>
      <c r="H191" s="5"/>
    </row>
    <row r="192" spans="1:8" ht="13.5" hidden="1" thickBot="1">
      <c r="A192" s="11" t="s">
        <v>194</v>
      </c>
      <c r="B192" s="12" t="s">
        <v>195</v>
      </c>
      <c r="C192" s="113"/>
      <c r="D192" s="114"/>
      <c r="E192" s="113"/>
      <c r="F192" s="114"/>
      <c r="G192" s="177"/>
      <c r="H192" s="13"/>
    </row>
    <row r="193" spans="1:8" ht="14.25" thickBot="1" thickTop="1">
      <c r="A193" s="15" t="s">
        <v>196</v>
      </c>
      <c r="B193" s="16" t="s">
        <v>197</v>
      </c>
      <c r="C193" s="107">
        <v>67330</v>
      </c>
      <c r="D193" s="163">
        <f>D155+D159+D164</f>
        <v>77692</v>
      </c>
      <c r="E193" s="107"/>
      <c r="F193" s="163">
        <f>F188+F164+F159+F156</f>
        <v>0</v>
      </c>
      <c r="G193" s="17"/>
      <c r="H193" s="85">
        <f>H164+H188</f>
        <v>36000</v>
      </c>
    </row>
    <row r="194" spans="1:8" ht="13.5" thickTop="1">
      <c r="A194" s="34"/>
      <c r="B194" s="35"/>
      <c r="C194" s="105"/>
      <c r="D194" s="105"/>
      <c r="E194" s="105"/>
      <c r="F194" s="105"/>
      <c r="G194" s="36"/>
      <c r="H194" s="36"/>
    </row>
    <row r="195" spans="1:8" ht="12.75">
      <c r="A195" s="34"/>
      <c r="B195" s="35"/>
      <c r="C195" s="105"/>
      <c r="D195" s="105"/>
      <c r="E195" s="105"/>
      <c r="F195" s="105"/>
      <c r="G195" s="36"/>
      <c r="H195" s="36"/>
    </row>
    <row r="196" spans="7:8" ht="12.75">
      <c r="G196" s="452"/>
      <c r="H196" s="452"/>
    </row>
    <row r="197" spans="1:8" ht="12.75">
      <c r="A197" s="34"/>
      <c r="B197" s="35"/>
      <c r="C197" s="105"/>
      <c r="D197" s="105"/>
      <c r="E197" s="105"/>
      <c r="F197" s="105"/>
      <c r="G197" s="36"/>
      <c r="H197" s="36"/>
    </row>
    <row r="198" spans="6:8" ht="12.75">
      <c r="F198" s="23">
        <v>35000</v>
      </c>
      <c r="G198" s="452" t="s">
        <v>505</v>
      </c>
      <c r="H198" s="452"/>
    </row>
    <row r="199" spans="2:8" ht="12.75">
      <c r="B199" s="481" t="s">
        <v>313</v>
      </c>
      <c r="C199" s="481"/>
      <c r="D199" s="481"/>
      <c r="E199" s="481"/>
      <c r="F199" s="510"/>
      <c r="G199" s="481"/>
      <c r="H199" s="174"/>
    </row>
    <row r="200" ht="13.5" thickBot="1"/>
    <row r="201" spans="1:8" ht="13.5" customHeight="1" thickTop="1">
      <c r="A201" s="471" t="s">
        <v>20</v>
      </c>
      <c r="B201" s="471" t="s">
        <v>21</v>
      </c>
      <c r="C201" s="468" t="s">
        <v>22</v>
      </c>
      <c r="D201" s="469"/>
      <c r="E201" s="468" t="s">
        <v>23</v>
      </c>
      <c r="F201" s="469"/>
      <c r="G201" s="468" t="s">
        <v>12</v>
      </c>
      <c r="H201" s="469"/>
    </row>
    <row r="202" spans="1:8" ht="12.75">
      <c r="A202" s="472"/>
      <c r="B202" s="488"/>
      <c r="C202" s="157" t="s">
        <v>226</v>
      </c>
      <c r="D202" s="49" t="s">
        <v>226</v>
      </c>
      <c r="E202" s="157" t="s">
        <v>226</v>
      </c>
      <c r="F202" s="447">
        <f>F198+F175+F170+F168+F199</f>
        <v>35000</v>
      </c>
      <c r="G202" s="157" t="s">
        <v>226</v>
      </c>
      <c r="H202" s="49" t="s">
        <v>226</v>
      </c>
    </row>
    <row r="203" spans="1:8" ht="13.5" thickBot="1">
      <c r="A203" s="473"/>
      <c r="B203" s="489"/>
      <c r="C203" s="159" t="s">
        <v>292</v>
      </c>
      <c r="D203" s="158" t="s">
        <v>1</v>
      </c>
      <c r="E203" s="159" t="s">
        <v>1</v>
      </c>
      <c r="F203" s="158" t="s">
        <v>363</v>
      </c>
      <c r="G203" s="159" t="s">
        <v>1</v>
      </c>
      <c r="H203" s="158" t="s">
        <v>363</v>
      </c>
    </row>
    <row r="204" spans="1:8" ht="13.5" thickTop="1">
      <c r="A204" s="7" t="s">
        <v>126</v>
      </c>
      <c r="B204" s="27" t="s">
        <v>128</v>
      </c>
      <c r="C204" s="106"/>
      <c r="D204" s="111"/>
      <c r="E204" s="106"/>
      <c r="F204" s="111"/>
      <c r="G204" s="175"/>
      <c r="H204" s="8"/>
    </row>
    <row r="205" spans="1:8" ht="12.75">
      <c r="A205" s="10" t="s">
        <v>129</v>
      </c>
      <c r="B205" s="25" t="s">
        <v>130</v>
      </c>
      <c r="C205" s="86"/>
      <c r="D205" s="30"/>
      <c r="E205" s="246">
        <v>7700</v>
      </c>
      <c r="F205" s="246">
        <f>F206+F207</f>
        <v>2000</v>
      </c>
      <c r="G205" s="176"/>
      <c r="H205" s="246"/>
    </row>
    <row r="206" spans="1:8" ht="12.75">
      <c r="A206" s="10" t="s">
        <v>382</v>
      </c>
      <c r="B206" s="287" t="s">
        <v>547</v>
      </c>
      <c r="C206" s="86"/>
      <c r="D206" s="30"/>
      <c r="E206" s="246"/>
      <c r="F206" s="30">
        <v>1000</v>
      </c>
      <c r="G206" s="176"/>
      <c r="H206" s="246"/>
    </row>
    <row r="207" spans="1:8" ht="12.75">
      <c r="A207" s="345">
        <v>202</v>
      </c>
      <c r="B207" s="298" t="s">
        <v>548</v>
      </c>
      <c r="C207" s="86"/>
      <c r="D207" s="30"/>
      <c r="E207" s="246"/>
      <c r="F207" s="30">
        <v>1000</v>
      </c>
      <c r="G207" s="176"/>
      <c r="H207" s="246"/>
    </row>
    <row r="208" spans="1:8" ht="12.75">
      <c r="A208" s="10" t="s">
        <v>131</v>
      </c>
      <c r="B208" s="25" t="s">
        <v>132</v>
      </c>
      <c r="C208" s="86">
        <v>0</v>
      </c>
      <c r="D208" s="30"/>
      <c r="E208" s="246">
        <v>1045</v>
      </c>
      <c r="F208" s="246">
        <f>F209+F210+F211+F212</f>
        <v>1045</v>
      </c>
      <c r="G208" s="176"/>
      <c r="H208" s="246"/>
    </row>
    <row r="209" spans="1:8" ht="12.75">
      <c r="A209" s="10" t="s">
        <v>133</v>
      </c>
      <c r="B209" s="25" t="s">
        <v>134</v>
      </c>
      <c r="C209" s="86"/>
      <c r="D209" s="30"/>
      <c r="E209" s="30">
        <v>610</v>
      </c>
      <c r="F209" s="30">
        <v>610</v>
      </c>
      <c r="G209" s="176"/>
      <c r="H209" s="30"/>
    </row>
    <row r="210" spans="1:8" ht="12.75">
      <c r="A210" s="10" t="s">
        <v>135</v>
      </c>
      <c r="B210" s="25" t="s">
        <v>136</v>
      </c>
      <c r="C210" s="86"/>
      <c r="D210" s="30"/>
      <c r="E210" s="30">
        <v>277</v>
      </c>
      <c r="F210" s="30">
        <v>277</v>
      </c>
      <c r="G210" s="176"/>
      <c r="H210" s="30"/>
    </row>
    <row r="211" spans="1:8" ht="12.75">
      <c r="A211" s="10" t="s">
        <v>137</v>
      </c>
      <c r="B211" s="25" t="s">
        <v>138</v>
      </c>
      <c r="C211" s="86"/>
      <c r="D211" s="30"/>
      <c r="E211" s="30"/>
      <c r="F211" s="30"/>
      <c r="G211" s="176"/>
      <c r="H211" s="30"/>
    </row>
    <row r="212" spans="1:8" ht="12.75">
      <c r="A212" s="10" t="s">
        <v>139</v>
      </c>
      <c r="B212" s="25" t="s">
        <v>140</v>
      </c>
      <c r="C212" s="86"/>
      <c r="D212" s="30"/>
      <c r="E212" s="30">
        <v>158</v>
      </c>
      <c r="F212" s="30">
        <v>158</v>
      </c>
      <c r="G212" s="176"/>
      <c r="H212" s="30"/>
    </row>
    <row r="213" spans="1:8" ht="12.75">
      <c r="A213" s="10" t="s">
        <v>141</v>
      </c>
      <c r="B213" s="25" t="s">
        <v>142</v>
      </c>
      <c r="C213" s="86">
        <v>0</v>
      </c>
      <c r="D213" s="30"/>
      <c r="E213" s="246">
        <v>17000</v>
      </c>
      <c r="F213" s="246">
        <f>F214+F215+F216+F217+F218+F219+F220+F221+F222+F223+F224+F225+F226+F227</f>
        <v>17000</v>
      </c>
      <c r="G213" s="305"/>
      <c r="H213" s="251"/>
    </row>
    <row r="214" spans="1:8" ht="12.75">
      <c r="A214" s="10" t="s">
        <v>143</v>
      </c>
      <c r="B214" s="25" t="s">
        <v>144</v>
      </c>
      <c r="C214" s="86"/>
      <c r="D214" s="30"/>
      <c r="E214" s="30"/>
      <c r="F214" s="30"/>
      <c r="G214" s="176"/>
      <c r="H214" s="5"/>
    </row>
    <row r="215" spans="1:8" ht="12.75">
      <c r="A215" s="10" t="s">
        <v>145</v>
      </c>
      <c r="B215" s="25" t="s">
        <v>146</v>
      </c>
      <c r="C215" s="86"/>
      <c r="D215" s="30"/>
      <c r="E215" s="30"/>
      <c r="F215" s="30"/>
      <c r="G215" s="176"/>
      <c r="H215" s="5"/>
    </row>
    <row r="216" spans="1:8" ht="12.75">
      <c r="A216" s="10" t="s">
        <v>147</v>
      </c>
      <c r="B216" s="25" t="s">
        <v>148</v>
      </c>
      <c r="C216" s="86"/>
      <c r="D216" s="30"/>
      <c r="E216" s="30"/>
      <c r="F216" s="30"/>
      <c r="G216" s="176"/>
      <c r="H216" s="5"/>
    </row>
    <row r="217" spans="1:8" ht="12.75">
      <c r="A217" s="10" t="s">
        <v>149</v>
      </c>
      <c r="B217" s="25" t="s">
        <v>150</v>
      </c>
      <c r="C217" s="86"/>
      <c r="D217" s="30"/>
      <c r="E217" s="30"/>
      <c r="F217" s="30"/>
      <c r="G217" s="176"/>
      <c r="H217" s="5"/>
    </row>
    <row r="218" spans="1:8" ht="12.75">
      <c r="A218" s="10" t="s">
        <v>151</v>
      </c>
      <c r="B218" s="25" t="s">
        <v>152</v>
      </c>
      <c r="C218" s="86"/>
      <c r="D218" s="30"/>
      <c r="E218" s="30">
        <v>5000</v>
      </c>
      <c r="F218" s="30">
        <v>5000</v>
      </c>
      <c r="G218" s="176"/>
      <c r="H218" s="5"/>
    </row>
    <row r="219" spans="1:8" ht="12.75">
      <c r="A219" s="10" t="s">
        <v>153</v>
      </c>
      <c r="B219" s="25" t="s">
        <v>154</v>
      </c>
      <c r="C219" s="86"/>
      <c r="D219" s="30"/>
      <c r="E219" s="30"/>
      <c r="F219" s="30"/>
      <c r="G219" s="176"/>
      <c r="H219" s="5"/>
    </row>
    <row r="220" spans="1:8" ht="12.75">
      <c r="A220" s="10" t="s">
        <v>155</v>
      </c>
      <c r="B220" s="25" t="s">
        <v>157</v>
      </c>
      <c r="C220" s="86"/>
      <c r="D220" s="30"/>
      <c r="E220" s="30">
        <v>12000</v>
      </c>
      <c r="F220" s="30">
        <v>12000</v>
      </c>
      <c r="G220" s="176"/>
      <c r="H220" s="5"/>
    </row>
    <row r="221" spans="1:8" ht="12.75">
      <c r="A221" s="10" t="s">
        <v>159</v>
      </c>
      <c r="B221" s="25" t="s">
        <v>158</v>
      </c>
      <c r="C221" s="86"/>
      <c r="D221" s="30"/>
      <c r="E221" s="86"/>
      <c r="F221" s="30"/>
      <c r="G221" s="176"/>
      <c r="H221" s="5"/>
    </row>
    <row r="222" spans="1:8" ht="12.75">
      <c r="A222" s="10" t="s">
        <v>162</v>
      </c>
      <c r="B222" s="25" t="s">
        <v>163</v>
      </c>
      <c r="C222" s="86"/>
      <c r="D222" s="30"/>
      <c r="E222" s="86"/>
      <c r="F222" s="30"/>
      <c r="G222" s="176"/>
      <c r="H222" s="5"/>
    </row>
    <row r="223" spans="1:8" ht="12.75">
      <c r="A223" s="10" t="s">
        <v>164</v>
      </c>
      <c r="B223" s="25" t="s">
        <v>165</v>
      </c>
      <c r="C223" s="86"/>
      <c r="D223" s="30"/>
      <c r="E223" s="86"/>
      <c r="F223" s="30"/>
      <c r="G223" s="176"/>
      <c r="H223" s="5"/>
    </row>
    <row r="224" spans="1:8" ht="12.75">
      <c r="A224" s="10" t="s">
        <v>166</v>
      </c>
      <c r="B224" s="25" t="s">
        <v>167</v>
      </c>
      <c r="C224" s="86"/>
      <c r="D224" s="30"/>
      <c r="E224" s="86"/>
      <c r="F224" s="30"/>
      <c r="G224" s="176"/>
      <c r="H224" s="5"/>
    </row>
    <row r="225" spans="1:8" ht="12.75">
      <c r="A225" s="10" t="s">
        <v>168</v>
      </c>
      <c r="B225" s="25" t="s">
        <v>169</v>
      </c>
      <c r="C225" s="86"/>
      <c r="D225" s="30"/>
      <c r="E225" s="86"/>
      <c r="F225" s="30"/>
      <c r="G225" s="176"/>
      <c r="H225" s="5"/>
    </row>
    <row r="226" spans="1:8" ht="12.75">
      <c r="A226" s="10" t="s">
        <v>170</v>
      </c>
      <c r="B226" s="186" t="s">
        <v>76</v>
      </c>
      <c r="C226" s="86"/>
      <c r="D226" s="30"/>
      <c r="E226" s="86"/>
      <c r="F226" s="30"/>
      <c r="G226" s="176"/>
      <c r="H226" s="5"/>
    </row>
    <row r="227" spans="1:8" ht="12.75">
      <c r="A227" s="10" t="s">
        <v>172</v>
      </c>
      <c r="B227" s="25" t="s">
        <v>173</v>
      </c>
      <c r="C227" s="86"/>
      <c r="D227" s="30"/>
      <c r="E227" s="86"/>
      <c r="F227" s="30"/>
      <c r="G227" s="176"/>
      <c r="H227" s="5"/>
    </row>
    <row r="228" spans="1:8" ht="12.75">
      <c r="A228" s="10" t="s">
        <v>205</v>
      </c>
      <c r="B228" s="186" t="s">
        <v>208</v>
      </c>
      <c r="C228" s="86"/>
      <c r="D228" s="30"/>
      <c r="E228" s="86"/>
      <c r="F228" s="30"/>
      <c r="G228" s="176"/>
      <c r="H228" s="5"/>
    </row>
    <row r="229" spans="1:8" ht="12.75">
      <c r="A229" s="10" t="s">
        <v>174</v>
      </c>
      <c r="B229" s="25" t="s">
        <v>175</v>
      </c>
      <c r="C229" s="86"/>
      <c r="D229" s="30"/>
      <c r="E229" s="86"/>
      <c r="F229" s="30"/>
      <c r="G229" s="176"/>
      <c r="H229" s="5"/>
    </row>
    <row r="230" spans="1:8" ht="12.75">
      <c r="A230" s="10" t="s">
        <v>176</v>
      </c>
      <c r="B230" s="25" t="s">
        <v>177</v>
      </c>
      <c r="C230" s="86"/>
      <c r="D230" s="30"/>
      <c r="E230" s="249">
        <v>2000</v>
      </c>
      <c r="F230" s="246">
        <v>1500</v>
      </c>
      <c r="G230" s="305"/>
      <c r="H230" s="251"/>
    </row>
    <row r="231" spans="1:8" ht="12.75">
      <c r="A231" s="10" t="s">
        <v>178</v>
      </c>
      <c r="B231" s="25" t="s">
        <v>179</v>
      </c>
      <c r="C231" s="86"/>
      <c r="D231" s="30"/>
      <c r="E231" s="86"/>
      <c r="F231" s="30"/>
      <c r="G231" s="176"/>
      <c r="H231" s="5"/>
    </row>
    <row r="232" spans="1:8" ht="12.75">
      <c r="A232" s="10" t="s">
        <v>180</v>
      </c>
      <c r="B232" s="25" t="s">
        <v>181</v>
      </c>
      <c r="C232" s="86"/>
      <c r="D232" s="30"/>
      <c r="E232" s="86"/>
      <c r="F232" s="30"/>
      <c r="G232" s="176"/>
      <c r="H232" s="5"/>
    </row>
    <row r="233" spans="1:8" ht="12.75">
      <c r="A233" s="10" t="s">
        <v>182</v>
      </c>
      <c r="B233" s="25" t="s">
        <v>183</v>
      </c>
      <c r="C233" s="86"/>
      <c r="D233" s="30"/>
      <c r="E233" s="86"/>
      <c r="F233" s="30"/>
      <c r="G233" s="176"/>
      <c r="H233" s="5"/>
    </row>
    <row r="234" spans="1:8" ht="12.75">
      <c r="A234" s="10" t="s">
        <v>184</v>
      </c>
      <c r="B234" s="25" t="s">
        <v>185</v>
      </c>
      <c r="C234" s="86"/>
      <c r="D234" s="30"/>
      <c r="E234" s="86"/>
      <c r="F234" s="30"/>
      <c r="G234" s="176"/>
      <c r="H234" s="5"/>
    </row>
    <row r="235" spans="1:8" ht="12.75">
      <c r="A235" s="10" t="s">
        <v>186</v>
      </c>
      <c r="B235" s="25" t="s">
        <v>187</v>
      </c>
      <c r="C235" s="86"/>
      <c r="D235" s="30"/>
      <c r="E235" s="86"/>
      <c r="F235" s="30"/>
      <c r="G235" s="176"/>
      <c r="H235" s="5"/>
    </row>
    <row r="236" spans="1:8" ht="12.75">
      <c r="A236" s="10" t="s">
        <v>188</v>
      </c>
      <c r="B236" s="25" t="s">
        <v>189</v>
      </c>
      <c r="C236" s="86"/>
      <c r="D236" s="30"/>
      <c r="E236" s="86"/>
      <c r="F236" s="30"/>
      <c r="G236" s="176"/>
      <c r="H236" s="5"/>
    </row>
    <row r="237" spans="1:8" ht="12.75">
      <c r="A237" s="10" t="s">
        <v>190</v>
      </c>
      <c r="B237" s="25" t="s">
        <v>191</v>
      </c>
      <c r="C237" s="86"/>
      <c r="D237" s="30"/>
      <c r="E237" s="86"/>
      <c r="F237" s="30"/>
      <c r="G237" s="176"/>
      <c r="H237" s="5"/>
    </row>
    <row r="238" spans="1:8" ht="12.75">
      <c r="A238" s="10" t="s">
        <v>192</v>
      </c>
      <c r="B238" s="25" t="s">
        <v>193</v>
      </c>
      <c r="C238" s="86"/>
      <c r="D238" s="30"/>
      <c r="E238" s="86"/>
      <c r="F238" s="30"/>
      <c r="G238" s="176"/>
      <c r="H238" s="5"/>
    </row>
    <row r="239" spans="1:8" ht="13.5" thickBot="1">
      <c r="A239" s="11" t="s">
        <v>194</v>
      </c>
      <c r="B239" s="149" t="s">
        <v>195</v>
      </c>
      <c r="C239" s="113"/>
      <c r="D239" s="114"/>
      <c r="E239" s="113"/>
      <c r="F239" s="114"/>
      <c r="G239" s="177"/>
      <c r="H239" s="13"/>
    </row>
    <row r="240" spans="1:11" ht="14.25" thickBot="1" thickTop="1">
      <c r="A240" s="15" t="s">
        <v>196</v>
      </c>
      <c r="B240" s="187" t="s">
        <v>197</v>
      </c>
      <c r="C240" s="107">
        <v>0</v>
      </c>
      <c r="D240" s="163"/>
      <c r="E240" s="107">
        <v>27745</v>
      </c>
      <c r="F240" s="163">
        <f>F205+F208+F213+F230</f>
        <v>21545</v>
      </c>
      <c r="G240" s="17"/>
      <c r="H240" s="85">
        <f>H213+H208+H205+H230</f>
        <v>0</v>
      </c>
      <c r="K240" s="1">
        <v>23045</v>
      </c>
    </row>
    <row r="241" spans="1:8" ht="13.5" thickTop="1">
      <c r="A241" s="34"/>
      <c r="B241" s="35"/>
      <c r="C241" s="105"/>
      <c r="D241" s="105"/>
      <c r="E241" s="105"/>
      <c r="F241" s="105"/>
      <c r="G241" s="36"/>
      <c r="H241" s="36"/>
    </row>
    <row r="242" spans="1:8" ht="12.75">
      <c r="A242" s="34"/>
      <c r="B242" s="35"/>
      <c r="C242" s="105"/>
      <c r="D242" s="105"/>
      <c r="E242" s="105"/>
      <c r="F242" s="105"/>
      <c r="G242" s="36"/>
      <c r="H242" s="36"/>
    </row>
    <row r="243" spans="7:8" ht="12.75">
      <c r="G243" s="452"/>
      <c r="H243" s="452"/>
    </row>
    <row r="244" spans="1:8" ht="12.75" customHeight="1">
      <c r="A244" s="34"/>
      <c r="B244" s="35"/>
      <c r="C244" s="105"/>
      <c r="D244" s="105"/>
      <c r="E244" s="105"/>
      <c r="F244" s="105"/>
      <c r="G244" s="36"/>
      <c r="H244" s="36"/>
    </row>
    <row r="245" spans="1:8" ht="12.75">
      <c r="A245" s="34"/>
      <c r="B245" s="35"/>
      <c r="C245" s="105"/>
      <c r="D245" s="105"/>
      <c r="E245" s="105"/>
      <c r="F245" s="105"/>
      <c r="G245" s="36"/>
      <c r="H245" s="36"/>
    </row>
    <row r="246" spans="7:8" ht="12.75">
      <c r="G246" s="452"/>
      <c r="H246" s="452"/>
    </row>
    <row r="247" spans="1:8" ht="12.75">
      <c r="A247" s="34"/>
      <c r="B247" s="35"/>
      <c r="C247" s="105"/>
      <c r="D247" s="105"/>
      <c r="E247" s="105"/>
      <c r="F247" s="105"/>
      <c r="G247" s="36"/>
      <c r="H247" s="36"/>
    </row>
    <row r="248" spans="7:8" ht="12.75">
      <c r="G248" s="452" t="s">
        <v>506</v>
      </c>
      <c r="H248" s="452"/>
    </row>
    <row r="249" spans="2:8" ht="12.75">
      <c r="B249" s="481" t="s">
        <v>219</v>
      </c>
      <c r="C249" s="481"/>
      <c r="D249" s="481"/>
      <c r="E249" s="481"/>
      <c r="F249" s="481"/>
      <c r="G249" s="481"/>
      <c r="H249" s="174"/>
    </row>
    <row r="250" ht="13.5" thickBot="1"/>
    <row r="251" spans="1:8" ht="13.5" customHeight="1" thickTop="1">
      <c r="A251" s="471" t="s">
        <v>20</v>
      </c>
      <c r="B251" s="471" t="s">
        <v>21</v>
      </c>
      <c r="C251" s="468" t="s">
        <v>22</v>
      </c>
      <c r="D251" s="469"/>
      <c r="E251" s="468" t="s">
        <v>23</v>
      </c>
      <c r="F251" s="469"/>
      <c r="G251" s="468" t="s">
        <v>12</v>
      </c>
      <c r="H251" s="469"/>
    </row>
    <row r="252" spans="1:8" ht="12.75">
      <c r="A252" s="472"/>
      <c r="B252" s="488"/>
      <c r="C252" s="157" t="s">
        <v>226</v>
      </c>
      <c r="D252" s="49" t="s">
        <v>226</v>
      </c>
      <c r="E252" s="157" t="s">
        <v>226</v>
      </c>
      <c r="F252" s="49" t="s">
        <v>226</v>
      </c>
      <c r="G252" s="157" t="s">
        <v>226</v>
      </c>
      <c r="H252" s="49" t="s">
        <v>226</v>
      </c>
    </row>
    <row r="253" spans="1:8" ht="13.5" thickBot="1">
      <c r="A253" s="473"/>
      <c r="B253" s="489"/>
      <c r="C253" s="159" t="s">
        <v>292</v>
      </c>
      <c r="D253" s="235" t="s">
        <v>1</v>
      </c>
      <c r="E253" s="159" t="s">
        <v>292</v>
      </c>
      <c r="F253" s="158" t="s">
        <v>363</v>
      </c>
      <c r="G253" s="159" t="s">
        <v>1</v>
      </c>
      <c r="H253" s="158" t="s">
        <v>363</v>
      </c>
    </row>
    <row r="254" spans="1:8" ht="13.5" thickTop="1">
      <c r="A254" s="438">
        <v>200</v>
      </c>
      <c r="B254" s="495" t="s">
        <v>352</v>
      </c>
      <c r="C254" s="496"/>
      <c r="D254" s="308"/>
      <c r="E254" s="342">
        <v>9600</v>
      </c>
      <c r="F254" s="344">
        <f>F255</f>
        <v>12000</v>
      </c>
      <c r="G254" s="237"/>
      <c r="H254" s="235"/>
    </row>
    <row r="255" spans="1:8" ht="12.75">
      <c r="A255" s="439">
        <v>202</v>
      </c>
      <c r="B255" s="440" t="s">
        <v>358</v>
      </c>
      <c r="C255" s="427"/>
      <c r="D255" s="308"/>
      <c r="E255" s="299">
        <v>9600</v>
      </c>
      <c r="F255" s="343">
        <v>12000</v>
      </c>
      <c r="G255" s="307"/>
      <c r="H255" s="307"/>
    </row>
    <row r="256" spans="1:8" ht="12.75">
      <c r="A256" s="438">
        <v>500</v>
      </c>
      <c r="B256" s="506" t="s">
        <v>354</v>
      </c>
      <c r="C256" s="507"/>
      <c r="D256" s="308"/>
      <c r="E256" s="312">
        <v>260</v>
      </c>
      <c r="F256" s="346">
        <f>F257+F258+F259</f>
        <v>500</v>
      </c>
      <c r="G256" s="312"/>
      <c r="H256" s="312"/>
    </row>
    <row r="257" spans="1:8" ht="12.75">
      <c r="A257" s="441">
        <v>551</v>
      </c>
      <c r="B257" s="25" t="s">
        <v>134</v>
      </c>
      <c r="C257" s="427"/>
      <c r="D257" s="308"/>
      <c r="E257" s="313">
        <v>100</v>
      </c>
      <c r="F257" s="347">
        <v>280</v>
      </c>
      <c r="G257" s="313"/>
      <c r="H257" s="313"/>
    </row>
    <row r="258" spans="1:8" ht="12.75">
      <c r="A258" s="309">
        <v>560</v>
      </c>
      <c r="B258" s="310" t="s">
        <v>359</v>
      </c>
      <c r="C258" s="237"/>
      <c r="D258" s="308"/>
      <c r="E258" s="316">
        <v>120</v>
      </c>
      <c r="F258" s="347">
        <v>120</v>
      </c>
      <c r="G258" s="311"/>
      <c r="H258" s="311"/>
    </row>
    <row r="259" spans="1:8" ht="12.75">
      <c r="A259" s="309">
        <v>580</v>
      </c>
      <c r="B259" s="25" t="s">
        <v>140</v>
      </c>
      <c r="C259" s="237"/>
      <c r="D259" s="308"/>
      <c r="E259" s="254">
        <v>40</v>
      </c>
      <c r="F259" s="347">
        <v>100</v>
      </c>
      <c r="G259" s="311"/>
      <c r="H259" s="311"/>
    </row>
    <row r="260" spans="1:8" ht="12.75">
      <c r="A260" s="10" t="s">
        <v>141</v>
      </c>
      <c r="B260" s="25" t="s">
        <v>142</v>
      </c>
      <c r="C260" s="86">
        <v>0</v>
      </c>
      <c r="D260" s="224"/>
      <c r="E260" s="251">
        <v>51000</v>
      </c>
      <c r="F260" s="246">
        <f>F261+F262+F263+F264+F265+F266+F267</f>
        <v>46000</v>
      </c>
      <c r="G260" s="305"/>
      <c r="H260" s="251"/>
    </row>
    <row r="261" spans="1:8" ht="12.75">
      <c r="A261" s="10" t="s">
        <v>143</v>
      </c>
      <c r="B261" s="25" t="s">
        <v>144</v>
      </c>
      <c r="C261" s="86"/>
      <c r="D261" s="224"/>
      <c r="E261" s="5">
        <v>1000</v>
      </c>
      <c r="F261" s="30">
        <v>1000</v>
      </c>
      <c r="G261" s="176"/>
      <c r="H261" s="5"/>
    </row>
    <row r="262" spans="1:8" ht="12.75">
      <c r="A262" s="10" t="s">
        <v>145</v>
      </c>
      <c r="B262" s="25" t="s">
        <v>146</v>
      </c>
      <c r="C262" s="86"/>
      <c r="D262" s="224"/>
      <c r="E262" s="5"/>
      <c r="F262" s="30"/>
      <c r="G262" s="176"/>
      <c r="H262" s="5"/>
    </row>
    <row r="263" spans="1:8" ht="12.75">
      <c r="A263" s="10" t="s">
        <v>147</v>
      </c>
      <c r="B263" s="25" t="s">
        <v>148</v>
      </c>
      <c r="C263" s="86"/>
      <c r="D263" s="224"/>
      <c r="E263" s="5"/>
      <c r="F263" s="30"/>
      <c r="G263" s="176"/>
      <c r="H263" s="5"/>
    </row>
    <row r="264" spans="1:8" ht="12.75">
      <c r="A264" s="10" t="s">
        <v>149</v>
      </c>
      <c r="B264" s="25" t="s">
        <v>150</v>
      </c>
      <c r="C264" s="86"/>
      <c r="D264" s="224"/>
      <c r="F264" s="30"/>
      <c r="G264" s="176"/>
      <c r="H264" s="5"/>
    </row>
    <row r="265" spans="1:8" ht="12.75">
      <c r="A265" s="10" t="s">
        <v>151</v>
      </c>
      <c r="B265" s="25" t="s">
        <v>152</v>
      </c>
      <c r="C265" s="86"/>
      <c r="D265" s="224"/>
      <c r="E265" s="5">
        <v>12000</v>
      </c>
      <c r="F265" s="30">
        <v>10000</v>
      </c>
      <c r="G265" s="176"/>
      <c r="H265" s="5"/>
    </row>
    <row r="266" spans="1:8" ht="12.75">
      <c r="A266" s="10" t="s">
        <v>153</v>
      </c>
      <c r="B266" s="25" t="s">
        <v>154</v>
      </c>
      <c r="C266" s="86"/>
      <c r="D266" s="224"/>
      <c r="E266" s="268"/>
      <c r="F266" s="30"/>
      <c r="G266" s="176"/>
      <c r="H266" s="5"/>
    </row>
    <row r="267" spans="1:8" ht="12.75">
      <c r="A267" s="10" t="s">
        <v>155</v>
      </c>
      <c r="B267" s="25" t="s">
        <v>157</v>
      </c>
      <c r="C267" s="264"/>
      <c r="D267" s="224"/>
      <c r="E267" s="265">
        <v>38000</v>
      </c>
      <c r="F267" s="266">
        <v>35000</v>
      </c>
      <c r="G267" s="267"/>
      <c r="H267" s="268"/>
    </row>
    <row r="268" spans="1:8" ht="12.75">
      <c r="A268" s="10" t="s">
        <v>180</v>
      </c>
      <c r="B268" s="4" t="s">
        <v>181</v>
      </c>
      <c r="C268" s="264"/>
      <c r="D268" s="224"/>
      <c r="E268" s="265"/>
      <c r="F268" s="266"/>
      <c r="G268" s="267"/>
      <c r="H268" s="268"/>
    </row>
    <row r="269" spans="1:8" ht="13.5" thickBot="1">
      <c r="A269" s="11" t="s">
        <v>194</v>
      </c>
      <c r="B269" s="149" t="s">
        <v>195</v>
      </c>
      <c r="C269" s="113"/>
      <c r="D269" s="132"/>
      <c r="E269" s="262"/>
      <c r="F269" s="114"/>
      <c r="G269" s="177"/>
      <c r="H269" s="13"/>
    </row>
    <row r="270" spans="1:11" ht="14.25" thickBot="1" thickTop="1">
      <c r="A270" s="15" t="s">
        <v>196</v>
      </c>
      <c r="B270" s="187" t="s">
        <v>197</v>
      </c>
      <c r="C270" s="107">
        <v>0</v>
      </c>
      <c r="D270" s="263"/>
      <c r="E270" s="107">
        <v>60860</v>
      </c>
      <c r="F270" s="163">
        <f>F254+F256+F260</f>
        <v>58500</v>
      </c>
      <c r="G270" s="17">
        <f>G260+G256+G255</f>
        <v>0</v>
      </c>
      <c r="H270" s="85">
        <f>H260+H256+H255</f>
        <v>0</v>
      </c>
      <c r="K270" s="1">
        <v>58500</v>
      </c>
    </row>
    <row r="271" spans="1:8" ht="13.5" thickTop="1">
      <c r="A271" s="34"/>
      <c r="B271" s="35"/>
      <c r="C271" s="105"/>
      <c r="D271" s="105"/>
      <c r="E271" s="105"/>
      <c r="F271" s="105"/>
      <c r="G271" s="36"/>
      <c r="H271" s="36"/>
    </row>
    <row r="272" spans="1:8" ht="12.75">
      <c r="A272" s="34"/>
      <c r="B272" s="35"/>
      <c r="C272" s="105"/>
      <c r="D272" s="105"/>
      <c r="E272" s="105"/>
      <c r="F272" s="105"/>
      <c r="G272" s="36"/>
      <c r="H272" s="36"/>
    </row>
    <row r="273" spans="7:8" ht="12.75">
      <c r="G273" s="452" t="s">
        <v>507</v>
      </c>
      <c r="H273" s="452"/>
    </row>
    <row r="274" spans="2:8" ht="12.75">
      <c r="B274" s="481" t="s">
        <v>220</v>
      </c>
      <c r="C274" s="481"/>
      <c r="D274" s="481"/>
      <c r="E274" s="481"/>
      <c r="F274" s="481"/>
      <c r="G274" s="481"/>
      <c r="H274" s="174"/>
    </row>
    <row r="275" ht="13.5" thickBot="1"/>
    <row r="276" spans="1:8" ht="13.5" customHeight="1" thickTop="1">
      <c r="A276" s="471" t="s">
        <v>20</v>
      </c>
      <c r="B276" s="471" t="s">
        <v>21</v>
      </c>
      <c r="C276" s="468" t="s">
        <v>22</v>
      </c>
      <c r="D276" s="469"/>
      <c r="E276" s="468" t="s">
        <v>23</v>
      </c>
      <c r="F276" s="469"/>
      <c r="G276" s="468" t="s">
        <v>12</v>
      </c>
      <c r="H276" s="469"/>
    </row>
    <row r="277" spans="1:8" ht="12.75">
      <c r="A277" s="472"/>
      <c r="B277" s="472"/>
      <c r="C277" s="157" t="s">
        <v>226</v>
      </c>
      <c r="D277" s="49" t="s">
        <v>226</v>
      </c>
      <c r="E277" s="157" t="s">
        <v>226</v>
      </c>
      <c r="F277" s="49" t="s">
        <v>226</v>
      </c>
      <c r="G277" s="157" t="s">
        <v>226</v>
      </c>
      <c r="H277" s="49" t="s">
        <v>226</v>
      </c>
    </row>
    <row r="278" spans="1:8" ht="13.5" thickBot="1">
      <c r="A278" s="473"/>
      <c r="B278" s="473"/>
      <c r="C278" s="159" t="s">
        <v>292</v>
      </c>
      <c r="D278" s="158" t="s">
        <v>363</v>
      </c>
      <c r="E278" s="159" t="s">
        <v>292</v>
      </c>
      <c r="F278" s="158" t="s">
        <v>363</v>
      </c>
      <c r="G278" s="159" t="s">
        <v>292</v>
      </c>
      <c r="H278" s="158" t="s">
        <v>363</v>
      </c>
    </row>
    <row r="279" spans="1:8" ht="13.5" thickTop="1">
      <c r="A279" s="7" t="s">
        <v>126</v>
      </c>
      <c r="B279" s="3" t="s">
        <v>128</v>
      </c>
      <c r="C279" s="106"/>
      <c r="D279" s="247">
        <f>D155</f>
        <v>46677</v>
      </c>
      <c r="E279" s="106"/>
      <c r="F279" s="111"/>
      <c r="G279" s="106">
        <v>0</v>
      </c>
      <c r="H279" s="111"/>
    </row>
    <row r="280" spans="1:8" ht="12.75">
      <c r="A280" s="10" t="s">
        <v>129</v>
      </c>
      <c r="B280" s="4" t="s">
        <v>130</v>
      </c>
      <c r="C280" s="86"/>
      <c r="D280" s="30"/>
      <c r="E280" s="86"/>
      <c r="F280" s="246">
        <f>F79+F254+F205</f>
        <v>19520</v>
      </c>
      <c r="G280" s="86">
        <v>0</v>
      </c>
      <c r="H280" s="30"/>
    </row>
    <row r="281" spans="1:8" ht="12.75">
      <c r="A281" s="10" t="s">
        <v>131</v>
      </c>
      <c r="B281" s="4" t="s">
        <v>132</v>
      </c>
      <c r="C281" s="86"/>
      <c r="D281" s="246">
        <f>D159</f>
        <v>9335</v>
      </c>
      <c r="E281" s="86"/>
      <c r="F281" s="246">
        <f>F82+F256+F208</f>
        <v>2649</v>
      </c>
      <c r="G281" s="86">
        <v>0</v>
      </c>
      <c r="H281" s="30"/>
    </row>
    <row r="282" spans="1:8" ht="12.75">
      <c r="A282" s="10" t="s">
        <v>133</v>
      </c>
      <c r="B282" s="4" t="s">
        <v>134</v>
      </c>
      <c r="C282" s="86"/>
      <c r="D282" s="30">
        <f>D160</f>
        <v>6315</v>
      </c>
      <c r="E282" s="86"/>
      <c r="F282" s="30">
        <f>F83+F257+F209</f>
        <v>1594</v>
      </c>
      <c r="G282" s="86">
        <v>0</v>
      </c>
      <c r="H282" s="30"/>
    </row>
    <row r="283" spans="1:8" ht="12.75">
      <c r="A283" s="10" t="s">
        <v>135</v>
      </c>
      <c r="B283" s="4" t="s">
        <v>136</v>
      </c>
      <c r="C283" s="86"/>
      <c r="D283" s="30"/>
      <c r="E283" s="86"/>
      <c r="F283" s="30">
        <f>F210</f>
        <v>277</v>
      </c>
      <c r="G283" s="86">
        <v>0</v>
      </c>
      <c r="H283" s="30"/>
    </row>
    <row r="284" spans="1:8" ht="12.75">
      <c r="A284" s="10" t="s">
        <v>137</v>
      </c>
      <c r="B284" s="4" t="s">
        <v>138</v>
      </c>
      <c r="C284" s="86"/>
      <c r="D284" s="30">
        <f>D162</f>
        <v>2200</v>
      </c>
      <c r="E284" s="86"/>
      <c r="F284" s="30">
        <f>F84+F258</f>
        <v>520</v>
      </c>
      <c r="G284" s="86">
        <v>0</v>
      </c>
      <c r="H284" s="30"/>
    </row>
    <row r="285" spans="1:8" ht="12.75">
      <c r="A285" s="10" t="s">
        <v>139</v>
      </c>
      <c r="B285" s="4" t="s">
        <v>140</v>
      </c>
      <c r="C285" s="86"/>
      <c r="D285" s="30">
        <f>D163</f>
        <v>820</v>
      </c>
      <c r="E285" s="86"/>
      <c r="F285" s="30">
        <f>F259+F212</f>
        <v>258</v>
      </c>
      <c r="G285" s="86">
        <v>0</v>
      </c>
      <c r="H285" s="30"/>
    </row>
    <row r="286" spans="1:8" ht="12.75">
      <c r="A286" s="10" t="s">
        <v>141</v>
      </c>
      <c r="B286" s="4" t="s">
        <v>142</v>
      </c>
      <c r="C286" s="86"/>
      <c r="D286" s="246">
        <f>D164</f>
        <v>21680</v>
      </c>
      <c r="E286" s="86"/>
      <c r="F286" s="246">
        <f>F85+F260+F213</f>
        <v>98500</v>
      </c>
      <c r="G286" s="86"/>
      <c r="H286" s="246">
        <f>H164</f>
        <v>36000</v>
      </c>
    </row>
    <row r="287" spans="1:8" ht="12.75">
      <c r="A287" s="10" t="s">
        <v>143</v>
      </c>
      <c r="B287" s="4" t="s">
        <v>144</v>
      </c>
      <c r="C287" s="86"/>
      <c r="D287" s="30"/>
      <c r="E287" s="86"/>
      <c r="F287" s="30">
        <f>F261</f>
        <v>1000</v>
      </c>
      <c r="G287" s="86"/>
      <c r="H287" s="30"/>
    </row>
    <row r="288" spans="1:8" ht="12.75">
      <c r="A288" s="10" t="s">
        <v>145</v>
      </c>
      <c r="B288" s="4" t="s">
        <v>146</v>
      </c>
      <c r="C288" s="86"/>
      <c r="D288" s="30"/>
      <c r="E288" s="86"/>
      <c r="F288" s="30">
        <f>F86</f>
        <v>500</v>
      </c>
      <c r="G288" s="86"/>
      <c r="H288" s="30"/>
    </row>
    <row r="289" spans="1:8" ht="12.75">
      <c r="A289" s="10" t="s">
        <v>147</v>
      </c>
      <c r="B289" s="4" t="s">
        <v>148</v>
      </c>
      <c r="C289" s="86"/>
      <c r="D289" s="30">
        <f>D168</f>
        <v>1240</v>
      </c>
      <c r="E289" s="86"/>
      <c r="F289" s="30"/>
      <c r="G289" s="86"/>
      <c r="H289" s="30"/>
    </row>
    <row r="290" spans="1:8" ht="12.75">
      <c r="A290" s="10" t="s">
        <v>149</v>
      </c>
      <c r="B290" s="4" t="s">
        <v>150</v>
      </c>
      <c r="C290" s="86"/>
      <c r="D290" s="30"/>
      <c r="E290" s="86"/>
      <c r="F290" s="30"/>
      <c r="G290" s="86"/>
      <c r="H290" s="30"/>
    </row>
    <row r="291" spans="1:8" ht="12.75">
      <c r="A291" s="10" t="s">
        <v>151</v>
      </c>
      <c r="B291" s="4" t="s">
        <v>152</v>
      </c>
      <c r="C291" s="86"/>
      <c r="D291" s="30">
        <f>D170</f>
        <v>3000</v>
      </c>
      <c r="E291" s="86"/>
      <c r="F291" s="30">
        <f>F87+F265+F218</f>
        <v>18000</v>
      </c>
      <c r="G291" s="86"/>
      <c r="H291" s="30">
        <f>H170</f>
        <v>15000</v>
      </c>
    </row>
    <row r="292" spans="1:8" ht="12.75">
      <c r="A292" s="10" t="s">
        <v>153</v>
      </c>
      <c r="B292" s="4" t="s">
        <v>154</v>
      </c>
      <c r="C292" s="86"/>
      <c r="D292" s="30">
        <f>D171</f>
        <v>4050</v>
      </c>
      <c r="E292" s="86"/>
      <c r="F292" s="30">
        <f>F88</f>
        <v>20000</v>
      </c>
      <c r="G292" s="86"/>
      <c r="H292" s="30"/>
    </row>
    <row r="293" spans="1:8" ht="12.75">
      <c r="A293" s="10" t="s">
        <v>155</v>
      </c>
      <c r="B293" s="4" t="s">
        <v>157</v>
      </c>
      <c r="C293" s="86"/>
      <c r="D293" s="30">
        <f>D172</f>
        <v>4500</v>
      </c>
      <c r="E293" s="86"/>
      <c r="F293" s="30">
        <f>F89+F267+F220</f>
        <v>59000</v>
      </c>
      <c r="G293" s="86"/>
      <c r="H293" s="30">
        <f>H172</f>
        <v>21000</v>
      </c>
    </row>
    <row r="294" spans="1:8" ht="12.75">
      <c r="A294" s="10" t="s">
        <v>159</v>
      </c>
      <c r="B294" s="4" t="s">
        <v>158</v>
      </c>
      <c r="C294" s="86"/>
      <c r="D294" s="30">
        <f>D173</f>
        <v>6962</v>
      </c>
      <c r="E294" s="86"/>
      <c r="F294" s="30"/>
      <c r="G294" s="86"/>
      <c r="H294" s="30"/>
    </row>
    <row r="295" spans="1:8" ht="12.75">
      <c r="A295" s="10" t="s">
        <v>162</v>
      </c>
      <c r="B295" s="4" t="s">
        <v>163</v>
      </c>
      <c r="C295" s="86"/>
      <c r="D295" s="30">
        <f>D174</f>
        <v>500</v>
      </c>
      <c r="E295" s="86"/>
      <c r="F295" s="30"/>
      <c r="G295" s="86"/>
      <c r="H295" s="30"/>
    </row>
    <row r="296" spans="1:8" ht="12.75">
      <c r="A296" s="10" t="s">
        <v>164</v>
      </c>
      <c r="B296" s="4" t="s">
        <v>165</v>
      </c>
      <c r="C296" s="86"/>
      <c r="D296" s="30"/>
      <c r="E296" s="86"/>
      <c r="F296" s="30"/>
      <c r="G296" s="86"/>
      <c r="H296" s="30"/>
    </row>
    <row r="297" spans="1:8" ht="12.75">
      <c r="A297" s="10" t="s">
        <v>166</v>
      </c>
      <c r="B297" s="4" t="s">
        <v>167</v>
      </c>
      <c r="C297" s="86"/>
      <c r="D297" s="30">
        <f>D176</f>
        <v>423</v>
      </c>
      <c r="E297" s="86"/>
      <c r="F297" s="30"/>
      <c r="G297" s="86"/>
      <c r="H297" s="30"/>
    </row>
    <row r="298" spans="1:8" ht="12.75">
      <c r="A298" s="10" t="s">
        <v>168</v>
      </c>
      <c r="B298" s="4" t="s">
        <v>169</v>
      </c>
      <c r="C298" s="86"/>
      <c r="D298" s="30">
        <f>D177</f>
        <v>1005</v>
      </c>
      <c r="E298" s="86"/>
      <c r="F298" s="30"/>
      <c r="G298" s="86"/>
      <c r="H298" s="30"/>
    </row>
    <row r="299" spans="1:8" ht="12.75">
      <c r="A299" s="10" t="s">
        <v>170</v>
      </c>
      <c r="B299" s="153" t="s">
        <v>76</v>
      </c>
      <c r="C299" s="86"/>
      <c r="D299" s="1"/>
      <c r="E299" s="86"/>
      <c r="F299" s="30"/>
      <c r="G299" s="86"/>
      <c r="H299" s="30"/>
    </row>
    <row r="300" spans="1:8" ht="12.75">
      <c r="A300" s="10" t="s">
        <v>172</v>
      </c>
      <c r="B300" s="4" t="s">
        <v>173</v>
      </c>
      <c r="C300" s="86"/>
      <c r="D300" s="30"/>
      <c r="E300" s="86"/>
      <c r="F300" s="30"/>
      <c r="G300" s="86"/>
      <c r="H300" s="30"/>
    </row>
    <row r="301" spans="1:8" ht="12.75">
      <c r="A301" s="10" t="s">
        <v>205</v>
      </c>
      <c r="B301" s="153" t="s">
        <v>208</v>
      </c>
      <c r="C301" s="86"/>
      <c r="D301" s="30"/>
      <c r="E301" s="86"/>
      <c r="F301" s="30"/>
      <c r="G301" s="86"/>
      <c r="H301" s="30"/>
    </row>
    <row r="302" spans="1:8" ht="12.75">
      <c r="A302" s="10" t="s">
        <v>174</v>
      </c>
      <c r="B302" s="4" t="s">
        <v>175</v>
      </c>
      <c r="C302" s="86"/>
      <c r="D302" s="30"/>
      <c r="E302" s="86"/>
      <c r="F302" s="30"/>
      <c r="G302" s="86"/>
      <c r="H302" s="30"/>
    </row>
    <row r="303" spans="1:8" ht="12.75">
      <c r="A303" s="10" t="s">
        <v>176</v>
      </c>
      <c r="B303" s="4" t="s">
        <v>177</v>
      </c>
      <c r="C303" s="86"/>
      <c r="D303" s="30"/>
      <c r="E303" s="86"/>
      <c r="F303" s="246">
        <f>F230</f>
        <v>1500</v>
      </c>
      <c r="G303" s="86"/>
      <c r="H303" s="30"/>
    </row>
    <row r="304" spans="1:8" ht="12.75">
      <c r="A304" s="10" t="s">
        <v>178</v>
      </c>
      <c r="B304" s="4" t="s">
        <v>179</v>
      </c>
      <c r="C304" s="86"/>
      <c r="D304" s="30"/>
      <c r="E304" s="86"/>
      <c r="F304" s="30"/>
      <c r="G304" s="86"/>
      <c r="H304" s="30"/>
    </row>
    <row r="305" spans="1:8" ht="12.75">
      <c r="A305" s="10" t="s">
        <v>180</v>
      </c>
      <c r="B305" s="4" t="s">
        <v>181</v>
      </c>
      <c r="C305" s="86"/>
      <c r="D305" s="246">
        <f>D138</f>
        <v>102200</v>
      </c>
      <c r="E305" s="86"/>
      <c r="F305" s="246">
        <f>F91</f>
        <v>56000</v>
      </c>
      <c r="G305" s="86"/>
      <c r="H305" s="246">
        <f>F138</f>
        <v>48480</v>
      </c>
    </row>
    <row r="306" spans="1:8" ht="12.75">
      <c r="A306" s="10" t="s">
        <v>182</v>
      </c>
      <c r="B306" s="4" t="s">
        <v>183</v>
      </c>
      <c r="C306" s="86"/>
      <c r="D306" s="30"/>
      <c r="E306" s="86"/>
      <c r="F306" s="30"/>
      <c r="G306" s="86"/>
      <c r="H306" s="30"/>
    </row>
    <row r="307" spans="1:8" ht="12.75">
      <c r="A307" s="10" t="s">
        <v>184</v>
      </c>
      <c r="B307" s="4" t="s">
        <v>185</v>
      </c>
      <c r="C307" s="86"/>
      <c r="D307" s="30"/>
      <c r="E307" s="86"/>
      <c r="F307" s="30"/>
      <c r="G307" s="86"/>
      <c r="H307" s="30"/>
    </row>
    <row r="308" spans="1:8" ht="12.75">
      <c r="A308" s="10" t="s">
        <v>186</v>
      </c>
      <c r="B308" s="4" t="s">
        <v>187</v>
      </c>
      <c r="C308" s="86"/>
      <c r="D308" s="30"/>
      <c r="E308" s="86"/>
      <c r="F308" s="30"/>
      <c r="G308" s="86"/>
      <c r="H308" s="30"/>
    </row>
    <row r="309" spans="1:8" ht="12.75">
      <c r="A309" s="10" t="s">
        <v>188</v>
      </c>
      <c r="B309" s="4" t="s">
        <v>189</v>
      </c>
      <c r="C309" s="86"/>
      <c r="D309" s="30"/>
      <c r="E309" s="86"/>
      <c r="F309" s="30"/>
      <c r="G309" s="86"/>
      <c r="H309" s="246">
        <f>H188</f>
        <v>0</v>
      </c>
    </row>
    <row r="310" spans="1:8" ht="12.75">
      <c r="A310" s="10" t="s">
        <v>190</v>
      </c>
      <c r="B310" s="4" t="s">
        <v>191</v>
      </c>
      <c r="C310" s="86">
        <v>0</v>
      </c>
      <c r="D310" s="30">
        <v>0</v>
      </c>
      <c r="E310" s="86"/>
      <c r="F310" s="30"/>
      <c r="G310" s="86"/>
      <c r="H310" s="30"/>
    </row>
    <row r="311" spans="1:8" ht="12.75">
      <c r="A311" s="10" t="s">
        <v>192</v>
      </c>
      <c r="B311" s="4" t="s">
        <v>193</v>
      </c>
      <c r="C311" s="86">
        <v>0</v>
      </c>
      <c r="D311" s="30">
        <v>0</v>
      </c>
      <c r="E311" s="86"/>
      <c r="F311" s="30"/>
      <c r="G311" s="86"/>
      <c r="H311" s="30"/>
    </row>
    <row r="312" spans="1:8" ht="13.5" thickBot="1">
      <c r="A312" s="83" t="s">
        <v>194</v>
      </c>
      <c r="B312" s="24" t="s">
        <v>195</v>
      </c>
      <c r="C312" s="113">
        <v>0</v>
      </c>
      <c r="D312" s="114">
        <v>0</v>
      </c>
      <c r="E312" s="113">
        <v>0</v>
      </c>
      <c r="F312" s="114">
        <v>0</v>
      </c>
      <c r="G312" s="113">
        <v>0</v>
      </c>
      <c r="H312" s="114"/>
    </row>
    <row r="313" spans="1:8" ht="14.25" thickBot="1" thickTop="1">
      <c r="A313" s="15" t="s">
        <v>196</v>
      </c>
      <c r="B313" s="16" t="s">
        <v>197</v>
      </c>
      <c r="C313" s="107"/>
      <c r="D313" s="163">
        <f>D281+D286+D305+D279</f>
        <v>179892</v>
      </c>
      <c r="E313" s="107"/>
      <c r="F313" s="163">
        <f>F280+F281+F286+F303+F305</f>
        <v>178169</v>
      </c>
      <c r="G313" s="107"/>
      <c r="H313" s="163">
        <f>H286+H305+H309</f>
        <v>84480</v>
      </c>
    </row>
    <row r="314" spans="1:8" ht="13.5" thickTop="1">
      <c r="A314" s="34"/>
      <c r="B314" s="35"/>
      <c r="C314" s="105"/>
      <c r="D314" s="105"/>
      <c r="E314" s="105"/>
      <c r="F314" s="105"/>
      <c r="G314" s="36"/>
      <c r="H314" s="36"/>
    </row>
    <row r="315" spans="1:8" ht="12.75">
      <c r="A315" s="34"/>
      <c r="B315" s="35"/>
      <c r="C315" s="105"/>
      <c r="D315" s="105"/>
      <c r="E315" s="105"/>
      <c r="F315" s="105"/>
      <c r="G315" s="105"/>
      <c r="H315" s="105"/>
    </row>
    <row r="316" spans="7:8" ht="12.75">
      <c r="G316" s="452" t="s">
        <v>508</v>
      </c>
      <c r="H316" s="452"/>
    </row>
    <row r="317" spans="2:8" ht="12.75">
      <c r="B317" s="481" t="s">
        <v>221</v>
      </c>
      <c r="C317" s="481"/>
      <c r="D317" s="481"/>
      <c r="E317" s="481"/>
      <c r="F317" s="481"/>
      <c r="G317" s="481"/>
      <c r="H317" s="174"/>
    </row>
    <row r="318" ht="13.5" thickBot="1"/>
    <row r="319" spans="1:8" ht="13.5" customHeight="1" thickTop="1">
      <c r="A319" s="471" t="s">
        <v>20</v>
      </c>
      <c r="B319" s="471" t="s">
        <v>21</v>
      </c>
      <c r="C319" s="468" t="s">
        <v>22</v>
      </c>
      <c r="D319" s="469"/>
      <c r="E319" s="468" t="s">
        <v>23</v>
      </c>
      <c r="F319" s="469"/>
      <c r="G319" s="468" t="s">
        <v>12</v>
      </c>
      <c r="H319" s="469"/>
    </row>
    <row r="320" spans="1:8" ht="12.75">
      <c r="A320" s="472"/>
      <c r="B320" s="472"/>
      <c r="C320" s="157" t="s">
        <v>226</v>
      </c>
      <c r="D320" s="49" t="s">
        <v>226</v>
      </c>
      <c r="E320" s="157" t="s">
        <v>226</v>
      </c>
      <c r="F320" s="49" t="s">
        <v>226</v>
      </c>
      <c r="G320" s="157" t="s">
        <v>226</v>
      </c>
      <c r="H320" s="49" t="s">
        <v>226</v>
      </c>
    </row>
    <row r="321" spans="1:8" ht="13.5" thickBot="1">
      <c r="A321" s="473"/>
      <c r="B321" s="473"/>
      <c r="C321" s="159" t="s">
        <v>292</v>
      </c>
      <c r="D321" s="158" t="s">
        <v>1</v>
      </c>
      <c r="E321" s="159" t="s">
        <v>1</v>
      </c>
      <c r="F321" s="158" t="s">
        <v>363</v>
      </c>
      <c r="G321" s="159" t="s">
        <v>1</v>
      </c>
      <c r="H321" s="158" t="s">
        <v>363</v>
      </c>
    </row>
    <row r="322" spans="1:8" ht="13.5" hidden="1" thickTop="1">
      <c r="A322" s="7" t="s">
        <v>126</v>
      </c>
      <c r="B322" s="3" t="s">
        <v>128</v>
      </c>
      <c r="C322" s="106"/>
      <c r="D322" s="111"/>
      <c r="E322" s="106"/>
      <c r="F322" s="111"/>
      <c r="G322" s="175"/>
      <c r="H322" s="8"/>
    </row>
    <row r="323" spans="1:8" ht="12.75" hidden="1">
      <c r="A323" s="10" t="s">
        <v>129</v>
      </c>
      <c r="B323" s="4" t="s">
        <v>130</v>
      </c>
      <c r="C323" s="86"/>
      <c r="D323" s="30"/>
      <c r="E323" s="86"/>
      <c r="F323" s="30"/>
      <c r="G323" s="176"/>
      <c r="H323" s="5"/>
    </row>
    <row r="324" spans="1:8" ht="12.75" hidden="1">
      <c r="A324" s="10" t="s">
        <v>131</v>
      </c>
      <c r="B324" s="4" t="s">
        <v>132</v>
      </c>
      <c r="C324" s="86">
        <v>0</v>
      </c>
      <c r="D324" s="30"/>
      <c r="E324" s="86">
        <v>0</v>
      </c>
      <c r="F324" s="30">
        <v>0</v>
      </c>
      <c r="G324" s="176">
        <v>0</v>
      </c>
      <c r="H324" s="5">
        <v>0</v>
      </c>
    </row>
    <row r="325" spans="1:8" ht="12.75" hidden="1">
      <c r="A325" s="10" t="s">
        <v>133</v>
      </c>
      <c r="B325" s="4" t="s">
        <v>134</v>
      </c>
      <c r="C325" s="86"/>
      <c r="D325" s="30"/>
      <c r="E325" s="86"/>
      <c r="F325" s="30"/>
      <c r="G325" s="176"/>
      <c r="H325" s="5"/>
    </row>
    <row r="326" spans="1:8" ht="12.75" hidden="1">
      <c r="A326" s="10" t="s">
        <v>135</v>
      </c>
      <c r="B326" s="4" t="s">
        <v>136</v>
      </c>
      <c r="C326" s="86"/>
      <c r="D326" s="30"/>
      <c r="E326" s="86"/>
      <c r="F326" s="30"/>
      <c r="G326" s="176"/>
      <c r="H326" s="5"/>
    </row>
    <row r="327" spans="1:8" ht="12.75" hidden="1">
      <c r="A327" s="10" t="s">
        <v>137</v>
      </c>
      <c r="B327" s="4" t="s">
        <v>138</v>
      </c>
      <c r="C327" s="86"/>
      <c r="D327" s="30"/>
      <c r="E327" s="86"/>
      <c r="F327" s="30"/>
      <c r="G327" s="176"/>
      <c r="H327" s="5"/>
    </row>
    <row r="328" spans="1:8" ht="12.75" hidden="1">
      <c r="A328" s="10" t="s">
        <v>139</v>
      </c>
      <c r="B328" s="4" t="s">
        <v>140</v>
      </c>
      <c r="C328" s="86"/>
      <c r="D328" s="30"/>
      <c r="E328" s="86"/>
      <c r="F328" s="30"/>
      <c r="G328" s="176"/>
      <c r="H328" s="5"/>
    </row>
    <row r="329" spans="1:8" ht="13.5" thickTop="1">
      <c r="A329" s="10" t="s">
        <v>129</v>
      </c>
      <c r="B329" s="4" t="s">
        <v>130</v>
      </c>
      <c r="C329" s="86"/>
      <c r="D329" s="30"/>
      <c r="E329" s="260"/>
      <c r="F329" s="246">
        <f>F330</f>
        <v>3000</v>
      </c>
      <c r="G329" s="176"/>
      <c r="H329" s="5"/>
    </row>
    <row r="330" spans="1:8" ht="13.5">
      <c r="A330" s="294">
        <v>209</v>
      </c>
      <c r="B330" s="290" t="s">
        <v>347</v>
      </c>
      <c r="C330" s="86"/>
      <c r="D330" s="30"/>
      <c r="E330" s="260"/>
      <c r="F330" s="30">
        <v>3000</v>
      </c>
      <c r="G330" s="176"/>
      <c r="H330" s="5"/>
    </row>
    <row r="331" spans="1:8" ht="12.75">
      <c r="A331" s="10" t="s">
        <v>131</v>
      </c>
      <c r="B331" s="4" t="s">
        <v>132</v>
      </c>
      <c r="C331" s="86"/>
      <c r="D331" s="30"/>
      <c r="E331" s="260"/>
      <c r="F331" s="246">
        <v>600</v>
      </c>
      <c r="G331" s="176"/>
      <c r="H331" s="5"/>
    </row>
    <row r="332" spans="1:8" ht="12.75">
      <c r="A332" s="10" t="s">
        <v>141</v>
      </c>
      <c r="B332" s="4" t="s">
        <v>142</v>
      </c>
      <c r="C332" s="86">
        <v>0</v>
      </c>
      <c r="D332" s="30"/>
      <c r="E332" s="251">
        <v>271979</v>
      </c>
      <c r="F332" s="246">
        <f>F339+F340+F341+F356</f>
        <v>179000</v>
      </c>
      <c r="G332" s="176"/>
      <c r="H332" s="251"/>
    </row>
    <row r="333" spans="1:8" ht="12.75" hidden="1">
      <c r="A333" s="10" t="s">
        <v>143</v>
      </c>
      <c r="B333" s="4" t="s">
        <v>144</v>
      </c>
      <c r="C333" s="86"/>
      <c r="D333" s="30"/>
      <c r="E333" s="5"/>
      <c r="F333" s="30"/>
      <c r="G333" s="176"/>
      <c r="H333" s="5"/>
    </row>
    <row r="334" spans="1:8" ht="12.75" hidden="1">
      <c r="A334" s="10" t="s">
        <v>145</v>
      </c>
      <c r="B334" s="4" t="s">
        <v>146</v>
      </c>
      <c r="C334" s="86"/>
      <c r="D334" s="30"/>
      <c r="E334" s="5"/>
      <c r="F334" s="30"/>
      <c r="G334" s="176"/>
      <c r="H334" s="5"/>
    </row>
    <row r="335" spans="1:8" ht="12.75" hidden="1">
      <c r="A335" s="10" t="s">
        <v>147</v>
      </c>
      <c r="B335" s="4" t="s">
        <v>148</v>
      </c>
      <c r="C335" s="86"/>
      <c r="D335" s="30"/>
      <c r="E335" s="5"/>
      <c r="F335" s="30"/>
      <c r="G335" s="176"/>
      <c r="H335" s="5"/>
    </row>
    <row r="336" spans="1:8" ht="12.75" hidden="1">
      <c r="A336" s="10" t="s">
        <v>149</v>
      </c>
      <c r="B336" s="4" t="s">
        <v>150</v>
      </c>
      <c r="C336" s="86"/>
      <c r="D336" s="30"/>
      <c r="E336" s="5"/>
      <c r="F336" s="30"/>
      <c r="G336" s="176"/>
      <c r="H336" s="5"/>
    </row>
    <row r="337" spans="1:8" ht="12.75" hidden="1">
      <c r="A337" s="10" t="s">
        <v>151</v>
      </c>
      <c r="B337" s="4" t="s">
        <v>152</v>
      </c>
      <c r="C337" s="86"/>
      <c r="D337" s="30"/>
      <c r="E337" s="5"/>
      <c r="F337" s="30"/>
      <c r="G337" s="176"/>
      <c r="H337" s="5"/>
    </row>
    <row r="338" spans="1:8" ht="12.75" hidden="1">
      <c r="A338" s="10" t="s">
        <v>153</v>
      </c>
      <c r="B338" s="4" t="s">
        <v>154</v>
      </c>
      <c r="C338" s="86"/>
      <c r="D338" s="30"/>
      <c r="E338" s="5"/>
      <c r="F338" s="30"/>
      <c r="G338" s="176"/>
      <c r="H338" s="5"/>
    </row>
    <row r="339" spans="1:8" ht="12.75">
      <c r="A339" s="10" t="s">
        <v>151</v>
      </c>
      <c r="B339" s="4" t="s">
        <v>152</v>
      </c>
      <c r="C339" s="86"/>
      <c r="D339" s="30"/>
      <c r="E339" s="5">
        <v>17399</v>
      </c>
      <c r="F339" s="30">
        <v>50000</v>
      </c>
      <c r="G339" s="176"/>
      <c r="H339" s="5"/>
    </row>
    <row r="340" spans="1:8" ht="12.75">
      <c r="A340" s="10" t="s">
        <v>153</v>
      </c>
      <c r="B340" s="4" t="s">
        <v>154</v>
      </c>
      <c r="C340" s="86"/>
      <c r="D340" s="30"/>
      <c r="E340" s="5"/>
      <c r="F340" s="30">
        <v>10000</v>
      </c>
      <c r="G340" s="176"/>
      <c r="H340" s="5"/>
    </row>
    <row r="341" spans="1:8" ht="12.75">
      <c r="A341" s="10" t="s">
        <v>155</v>
      </c>
      <c r="B341" s="4" t="s">
        <v>157</v>
      </c>
      <c r="C341" s="86"/>
      <c r="D341" s="246"/>
      <c r="E341" s="5">
        <v>154000</v>
      </c>
      <c r="F341" s="30">
        <v>36000</v>
      </c>
      <c r="G341" s="176"/>
      <c r="H341" s="5"/>
    </row>
    <row r="342" spans="1:8" ht="12.75" hidden="1">
      <c r="A342" s="10" t="s">
        <v>159</v>
      </c>
      <c r="B342" s="4" t="s">
        <v>158</v>
      </c>
      <c r="C342" s="86"/>
      <c r="D342" s="30"/>
      <c r="E342" s="5"/>
      <c r="F342" s="30"/>
      <c r="G342" s="176"/>
      <c r="H342" s="5"/>
    </row>
    <row r="343" spans="1:8" ht="12.75" hidden="1">
      <c r="A343" s="10" t="s">
        <v>162</v>
      </c>
      <c r="B343" s="4" t="s">
        <v>163</v>
      </c>
      <c r="C343" s="86"/>
      <c r="D343" s="30"/>
      <c r="E343" s="5"/>
      <c r="F343" s="30"/>
      <c r="G343" s="176"/>
      <c r="H343" s="5"/>
    </row>
    <row r="344" spans="1:8" ht="12.75" hidden="1">
      <c r="A344" s="10" t="s">
        <v>164</v>
      </c>
      <c r="B344" s="4" t="s">
        <v>165</v>
      </c>
      <c r="C344" s="86"/>
      <c r="D344" s="30"/>
      <c r="E344" s="5"/>
      <c r="F344" s="30"/>
      <c r="G344" s="176"/>
      <c r="H344" s="5"/>
    </row>
    <row r="345" spans="1:8" ht="12.75" hidden="1">
      <c r="A345" s="10" t="s">
        <v>166</v>
      </c>
      <c r="B345" s="4" t="s">
        <v>167</v>
      </c>
      <c r="C345" s="86"/>
      <c r="D345" s="30"/>
      <c r="E345" s="5"/>
      <c r="F345" s="30"/>
      <c r="G345" s="176"/>
      <c r="H345" s="5"/>
    </row>
    <row r="346" spans="1:8" ht="12.75" hidden="1">
      <c r="A346" s="10" t="s">
        <v>168</v>
      </c>
      <c r="B346" s="4" t="s">
        <v>169</v>
      </c>
      <c r="C346" s="86"/>
      <c r="D346" s="30"/>
      <c r="E346" s="5"/>
      <c r="F346" s="30"/>
      <c r="G346" s="176"/>
      <c r="H346" s="5"/>
    </row>
    <row r="347" spans="1:8" ht="12.75" hidden="1">
      <c r="A347" s="10" t="s">
        <v>170</v>
      </c>
      <c r="B347" s="153" t="s">
        <v>76</v>
      </c>
      <c r="C347" s="86"/>
      <c r="D347" s="30"/>
      <c r="E347" s="5"/>
      <c r="F347" s="30"/>
      <c r="G347" s="176"/>
      <c r="H347" s="5"/>
    </row>
    <row r="348" spans="1:8" ht="12.75" hidden="1">
      <c r="A348" s="10" t="s">
        <v>172</v>
      </c>
      <c r="B348" s="4" t="s">
        <v>173</v>
      </c>
      <c r="C348" s="86"/>
      <c r="D348" s="30"/>
      <c r="E348" s="5"/>
      <c r="F348" s="30"/>
      <c r="G348" s="176"/>
      <c r="H348" s="5"/>
    </row>
    <row r="349" spans="1:8" ht="12.75" hidden="1">
      <c r="A349" s="10" t="s">
        <v>205</v>
      </c>
      <c r="B349" s="153" t="s">
        <v>208</v>
      </c>
      <c r="C349" s="86"/>
      <c r="D349" s="30"/>
      <c r="E349" s="5"/>
      <c r="F349" s="30"/>
      <c r="G349" s="176"/>
      <c r="H349" s="5"/>
    </row>
    <row r="350" spans="1:8" ht="12.75" hidden="1">
      <c r="A350" s="10" t="s">
        <v>174</v>
      </c>
      <c r="B350" s="4" t="s">
        <v>175</v>
      </c>
      <c r="C350" s="86"/>
      <c r="D350" s="30"/>
      <c r="E350" s="5"/>
      <c r="F350" s="30"/>
      <c r="G350" s="176"/>
      <c r="H350" s="5"/>
    </row>
    <row r="351" spans="1:8" ht="12.75" hidden="1">
      <c r="A351" s="10" t="s">
        <v>176</v>
      </c>
      <c r="B351" s="4" t="s">
        <v>177</v>
      </c>
      <c r="C351" s="86"/>
      <c r="D351" s="30"/>
      <c r="E351" s="5"/>
      <c r="F351" s="30"/>
      <c r="G351" s="176"/>
      <c r="H351" s="5"/>
    </row>
    <row r="352" spans="1:8" ht="12.75" hidden="1">
      <c r="A352" s="10" t="s">
        <v>178</v>
      </c>
      <c r="B352" s="4" t="s">
        <v>179</v>
      </c>
      <c r="C352" s="86"/>
      <c r="D352" s="30"/>
      <c r="E352" s="5"/>
      <c r="F352" s="30"/>
      <c r="G352" s="176"/>
      <c r="H352" s="5"/>
    </row>
    <row r="353" spans="1:8" ht="12.75" hidden="1">
      <c r="A353" s="10" t="s">
        <v>180</v>
      </c>
      <c r="B353" s="4" t="s">
        <v>181</v>
      </c>
      <c r="C353" s="86"/>
      <c r="D353" s="30"/>
      <c r="E353" s="5"/>
      <c r="F353" s="30"/>
      <c r="G353" s="176"/>
      <c r="H353" s="5"/>
    </row>
    <row r="354" spans="1:8" ht="12.75" hidden="1">
      <c r="A354" s="10" t="s">
        <v>182</v>
      </c>
      <c r="B354" s="4" t="s">
        <v>183</v>
      </c>
      <c r="C354" s="86"/>
      <c r="D354" s="30"/>
      <c r="E354" s="5"/>
      <c r="F354" s="30"/>
      <c r="G354" s="176"/>
      <c r="H354" s="5"/>
    </row>
    <row r="355" spans="1:8" ht="12.75" hidden="1">
      <c r="A355" s="10" t="s">
        <v>184</v>
      </c>
      <c r="B355" s="4" t="s">
        <v>185</v>
      </c>
      <c r="C355" s="86"/>
      <c r="D355" s="30"/>
      <c r="E355" s="5"/>
      <c r="F355" s="30"/>
      <c r="G355" s="176"/>
      <c r="H355" s="5"/>
    </row>
    <row r="356" spans="1:8" ht="12.75">
      <c r="A356" s="10" t="s">
        <v>159</v>
      </c>
      <c r="B356" s="4" t="s">
        <v>158</v>
      </c>
      <c r="C356" s="86"/>
      <c r="D356" s="30"/>
      <c r="E356" s="5">
        <v>100580</v>
      </c>
      <c r="F356" s="30">
        <v>83000</v>
      </c>
      <c r="G356" s="176"/>
      <c r="H356" s="5"/>
    </row>
    <row r="357" spans="1:8" ht="12.75">
      <c r="A357" s="10" t="s">
        <v>186</v>
      </c>
      <c r="B357" s="4" t="s">
        <v>187</v>
      </c>
      <c r="C357" s="86"/>
      <c r="D357" s="246"/>
      <c r="E357" s="251">
        <v>114821</v>
      </c>
      <c r="F357" s="246">
        <v>86000</v>
      </c>
      <c r="G357" s="176"/>
      <c r="H357" s="251"/>
    </row>
    <row r="358" spans="1:8" ht="12.75" hidden="1">
      <c r="A358" s="10" t="s">
        <v>188</v>
      </c>
      <c r="B358" s="4" t="s">
        <v>189</v>
      </c>
      <c r="C358" s="86"/>
      <c r="D358" s="30"/>
      <c r="E358" s="86"/>
      <c r="F358" s="30"/>
      <c r="G358" s="176"/>
      <c r="H358" s="5"/>
    </row>
    <row r="359" spans="1:8" ht="12.75" hidden="1">
      <c r="A359" s="10" t="s">
        <v>190</v>
      </c>
      <c r="B359" s="4" t="s">
        <v>191</v>
      </c>
      <c r="C359" s="86"/>
      <c r="D359" s="30"/>
      <c r="E359" s="86"/>
      <c r="F359" s="30"/>
      <c r="G359" s="176"/>
      <c r="H359" s="5"/>
    </row>
    <row r="360" spans="1:8" ht="12.75" hidden="1">
      <c r="A360" s="10" t="s">
        <v>192</v>
      </c>
      <c r="B360" s="4" t="s">
        <v>193</v>
      </c>
      <c r="C360" s="86"/>
      <c r="D360" s="30"/>
      <c r="E360" s="86"/>
      <c r="F360" s="30"/>
      <c r="G360" s="176"/>
      <c r="H360" s="5"/>
    </row>
    <row r="361" spans="1:8" ht="13.5" thickBot="1">
      <c r="A361" s="11" t="s">
        <v>194</v>
      </c>
      <c r="B361" s="12" t="s">
        <v>195</v>
      </c>
      <c r="C361" s="113"/>
      <c r="D361" s="114"/>
      <c r="E361" s="113"/>
      <c r="F361" s="114"/>
      <c r="G361" s="177"/>
      <c r="H361" s="13"/>
    </row>
    <row r="362" spans="1:11" ht="14.25" thickBot="1" thickTop="1">
      <c r="A362" s="15" t="s">
        <v>196</v>
      </c>
      <c r="B362" s="16" t="s">
        <v>197</v>
      </c>
      <c r="C362" s="107">
        <v>0</v>
      </c>
      <c r="D362" s="163"/>
      <c r="E362" s="107">
        <f>E357+E332</f>
        <v>386800</v>
      </c>
      <c r="F362" s="163">
        <f>F329+F331+F332+F357</f>
        <v>268600</v>
      </c>
      <c r="G362" s="17"/>
      <c r="H362" s="85">
        <f>H357+H332</f>
        <v>0</v>
      </c>
      <c r="K362" s="1">
        <v>159000</v>
      </c>
    </row>
    <row r="363" spans="1:8" ht="13.5" thickTop="1">
      <c r="A363" s="34"/>
      <c r="B363" s="35"/>
      <c r="C363" s="105"/>
      <c r="D363" s="105"/>
      <c r="E363" s="105"/>
      <c r="F363" s="105"/>
      <c r="G363" s="36"/>
      <c r="H363" s="36"/>
    </row>
    <row r="364" spans="1:8" ht="12.75">
      <c r="A364" s="34"/>
      <c r="B364" s="35"/>
      <c r="C364" s="105"/>
      <c r="D364" s="105"/>
      <c r="E364" s="105"/>
      <c r="F364" s="105"/>
      <c r="G364" s="36"/>
      <c r="H364" s="36"/>
    </row>
    <row r="365" spans="1:8" ht="12.75">
      <c r="A365" s="34"/>
      <c r="B365" s="504"/>
      <c r="C365" s="504"/>
      <c r="D365" s="504"/>
      <c r="E365" s="504"/>
      <c r="F365" s="105"/>
      <c r="G365" s="508" t="s">
        <v>509</v>
      </c>
      <c r="H365" s="508"/>
    </row>
    <row r="366" spans="1:8" ht="12.75">
      <c r="A366" s="34"/>
      <c r="B366" s="504" t="s">
        <v>314</v>
      </c>
      <c r="C366" s="504"/>
      <c r="D366" s="504"/>
      <c r="E366" s="504"/>
      <c r="F366" s="504"/>
      <c r="G366" s="504"/>
      <c r="H366" s="245"/>
    </row>
    <row r="367" spans="1:8" ht="13.5" thickBot="1">
      <c r="A367" s="34"/>
      <c r="B367" s="35"/>
      <c r="C367" s="105"/>
      <c r="D367" s="105"/>
      <c r="E367" s="105"/>
      <c r="F367" s="105"/>
      <c r="G367" s="36"/>
      <c r="H367" s="36"/>
    </row>
    <row r="368" spans="7:8" ht="12.75" customHeight="1" hidden="1">
      <c r="G368" s="98"/>
      <c r="H368" s="98"/>
    </row>
    <row r="369" spans="2:8" ht="12.75" hidden="1">
      <c r="B369" s="503" t="s">
        <v>222</v>
      </c>
      <c r="C369" s="503"/>
      <c r="D369" s="503"/>
      <c r="E369" s="503"/>
      <c r="F369" s="503"/>
      <c r="G369" s="503"/>
      <c r="H369" s="161"/>
    </row>
    <row r="370" ht="12.75" hidden="1"/>
    <row r="371" spans="1:8" ht="13.5" customHeight="1" hidden="1" thickTop="1">
      <c r="A371" s="471" t="s">
        <v>20</v>
      </c>
      <c r="B371" s="471" t="s">
        <v>21</v>
      </c>
      <c r="C371" s="468" t="s">
        <v>22</v>
      </c>
      <c r="D371" s="469"/>
      <c r="E371" s="468" t="s">
        <v>23</v>
      </c>
      <c r="F371" s="469"/>
      <c r="G371" s="468" t="s">
        <v>12</v>
      </c>
      <c r="H371" s="469"/>
    </row>
    <row r="372" spans="1:8" ht="12.75" hidden="1">
      <c r="A372" s="472"/>
      <c r="B372" s="488"/>
      <c r="C372" s="157" t="s">
        <v>226</v>
      </c>
      <c r="D372" s="49" t="s">
        <v>226</v>
      </c>
      <c r="E372" s="157" t="s">
        <v>226</v>
      </c>
      <c r="F372" s="49" t="s">
        <v>226</v>
      </c>
      <c r="G372" s="157" t="s">
        <v>226</v>
      </c>
      <c r="H372" s="49" t="s">
        <v>226</v>
      </c>
    </row>
    <row r="373" spans="1:8" ht="13.5" hidden="1" thickBot="1">
      <c r="A373" s="473"/>
      <c r="B373" s="489"/>
      <c r="C373" s="159" t="s">
        <v>244</v>
      </c>
      <c r="D373" s="158" t="s">
        <v>292</v>
      </c>
      <c r="E373" s="80" t="s">
        <v>244</v>
      </c>
      <c r="F373" s="158" t="s">
        <v>292</v>
      </c>
      <c r="G373" s="80" t="s">
        <v>244</v>
      </c>
      <c r="H373" s="81" t="s">
        <v>292</v>
      </c>
    </row>
    <row r="374" spans="1:8" ht="13.5" hidden="1" thickTop="1">
      <c r="A374" s="7" t="s">
        <v>126</v>
      </c>
      <c r="B374" s="27" t="s">
        <v>128</v>
      </c>
      <c r="C374" s="106"/>
      <c r="D374" s="111"/>
      <c r="E374" s="106"/>
      <c r="F374" s="111"/>
      <c r="G374" s="175"/>
      <c r="H374" s="8"/>
    </row>
    <row r="375" spans="1:8" ht="12.75" hidden="1">
      <c r="A375" s="10" t="s">
        <v>129</v>
      </c>
      <c r="B375" s="25" t="s">
        <v>130</v>
      </c>
      <c r="C375" s="86"/>
      <c r="D375" s="30"/>
      <c r="E375" s="86"/>
      <c r="F375" s="30"/>
      <c r="G375" s="176"/>
      <c r="H375" s="5"/>
    </row>
    <row r="376" spans="1:8" ht="12.75" hidden="1">
      <c r="A376" s="10" t="s">
        <v>131</v>
      </c>
      <c r="B376" s="25" t="s">
        <v>132</v>
      </c>
      <c r="C376" s="86">
        <v>0</v>
      </c>
      <c r="D376" s="30"/>
      <c r="E376" s="86">
        <v>0</v>
      </c>
      <c r="F376" s="30">
        <v>0</v>
      </c>
      <c r="G376" s="176">
        <v>0</v>
      </c>
      <c r="H376" s="5">
        <v>0</v>
      </c>
    </row>
    <row r="377" spans="1:8" ht="12.75" hidden="1">
      <c r="A377" s="10" t="s">
        <v>133</v>
      </c>
      <c r="B377" s="25" t="s">
        <v>134</v>
      </c>
      <c r="C377" s="86"/>
      <c r="D377" s="30"/>
      <c r="E377" s="86"/>
      <c r="F377" s="30"/>
      <c r="G377" s="176"/>
      <c r="H377" s="5"/>
    </row>
    <row r="378" spans="1:8" ht="12.75" hidden="1">
      <c r="A378" s="10" t="s">
        <v>135</v>
      </c>
      <c r="B378" s="25" t="s">
        <v>136</v>
      </c>
      <c r="C378" s="86"/>
      <c r="D378" s="30"/>
      <c r="E378" s="86"/>
      <c r="F378" s="30"/>
      <c r="G378" s="176"/>
      <c r="H378" s="5"/>
    </row>
    <row r="379" spans="1:8" ht="12.75" hidden="1">
      <c r="A379" s="10" t="s">
        <v>137</v>
      </c>
      <c r="B379" s="25" t="s">
        <v>138</v>
      </c>
      <c r="C379" s="86"/>
      <c r="D379" s="30"/>
      <c r="E379" s="86"/>
      <c r="F379" s="30"/>
      <c r="G379" s="176"/>
      <c r="H379" s="5"/>
    </row>
    <row r="380" spans="1:8" ht="12.75" hidden="1">
      <c r="A380" s="10" t="s">
        <v>139</v>
      </c>
      <c r="B380" s="25" t="s">
        <v>140</v>
      </c>
      <c r="C380" s="86"/>
      <c r="D380" s="30"/>
      <c r="E380" s="86"/>
      <c r="F380" s="30"/>
      <c r="G380" s="176"/>
      <c r="H380" s="5"/>
    </row>
    <row r="381" spans="1:8" ht="12.75" hidden="1">
      <c r="A381" s="10" t="s">
        <v>141</v>
      </c>
      <c r="B381" s="25" t="s">
        <v>142</v>
      </c>
      <c r="C381" s="86">
        <v>0</v>
      </c>
      <c r="D381" s="30"/>
      <c r="E381" s="86">
        <v>0</v>
      </c>
      <c r="F381" s="30">
        <v>0</v>
      </c>
      <c r="G381" s="176">
        <v>0</v>
      </c>
      <c r="H381" s="5">
        <v>0</v>
      </c>
    </row>
    <row r="382" spans="1:8" ht="12.75" hidden="1">
      <c r="A382" s="10" t="s">
        <v>143</v>
      </c>
      <c r="B382" s="25" t="s">
        <v>144</v>
      </c>
      <c r="C382" s="86"/>
      <c r="D382" s="30"/>
      <c r="E382" s="86"/>
      <c r="F382" s="30"/>
      <c r="G382" s="176"/>
      <c r="H382" s="5"/>
    </row>
    <row r="383" spans="1:8" ht="12.75" hidden="1">
      <c r="A383" s="10" t="s">
        <v>145</v>
      </c>
      <c r="B383" s="25" t="s">
        <v>146</v>
      </c>
      <c r="C383" s="86"/>
      <c r="D383" s="30"/>
      <c r="E383" s="86"/>
      <c r="F383" s="30"/>
      <c r="G383" s="176"/>
      <c r="H383" s="5"/>
    </row>
    <row r="384" spans="1:8" ht="12.75" hidden="1">
      <c r="A384" s="10" t="s">
        <v>147</v>
      </c>
      <c r="B384" s="25" t="s">
        <v>148</v>
      </c>
      <c r="C384" s="86"/>
      <c r="D384" s="30"/>
      <c r="E384" s="86"/>
      <c r="F384" s="30"/>
      <c r="G384" s="176"/>
      <c r="H384" s="5"/>
    </row>
    <row r="385" spans="1:8" ht="12.75" hidden="1">
      <c r="A385" s="10" t="s">
        <v>149</v>
      </c>
      <c r="B385" s="25" t="s">
        <v>150</v>
      </c>
      <c r="C385" s="86"/>
      <c r="D385" s="30"/>
      <c r="E385" s="86"/>
      <c r="F385" s="30"/>
      <c r="G385" s="176"/>
      <c r="H385" s="5"/>
    </row>
    <row r="386" spans="1:8" ht="12.75" hidden="1">
      <c r="A386" s="10" t="s">
        <v>151</v>
      </c>
      <c r="B386" s="25" t="s">
        <v>152</v>
      </c>
      <c r="C386" s="86"/>
      <c r="D386" s="30"/>
      <c r="E386" s="86"/>
      <c r="F386" s="30"/>
      <c r="G386" s="176"/>
      <c r="H386" s="5"/>
    </row>
    <row r="387" spans="1:8" ht="12.75" hidden="1">
      <c r="A387" s="10" t="s">
        <v>153</v>
      </c>
      <c r="B387" s="25" t="s">
        <v>154</v>
      </c>
      <c r="C387" s="86"/>
      <c r="D387" s="30"/>
      <c r="E387" s="86"/>
      <c r="F387" s="30"/>
      <c r="G387" s="176"/>
      <c r="H387" s="5"/>
    </row>
    <row r="388" spans="1:8" ht="12.75" hidden="1">
      <c r="A388" s="10" t="s">
        <v>155</v>
      </c>
      <c r="B388" s="25" t="s">
        <v>157</v>
      </c>
      <c r="C388" s="86"/>
      <c r="D388" s="30"/>
      <c r="E388" s="86"/>
      <c r="F388" s="30"/>
      <c r="G388" s="176"/>
      <c r="H388" s="5"/>
    </row>
    <row r="389" spans="1:8" ht="12.75" hidden="1">
      <c r="A389" s="10" t="s">
        <v>159</v>
      </c>
      <c r="B389" s="25" t="s">
        <v>158</v>
      </c>
      <c r="C389" s="86"/>
      <c r="D389" s="30"/>
      <c r="E389" s="86"/>
      <c r="F389" s="30"/>
      <c r="G389" s="176"/>
      <c r="H389" s="5"/>
    </row>
    <row r="390" spans="1:8" ht="12.75" hidden="1">
      <c r="A390" s="10" t="s">
        <v>160</v>
      </c>
      <c r="B390" s="25" t="s">
        <v>161</v>
      </c>
      <c r="C390" s="86"/>
      <c r="D390" s="30"/>
      <c r="E390" s="86"/>
      <c r="F390" s="30"/>
      <c r="G390" s="176"/>
      <c r="H390" s="5"/>
    </row>
    <row r="391" spans="1:8" ht="12.75" hidden="1">
      <c r="A391" s="10" t="s">
        <v>162</v>
      </c>
      <c r="B391" s="25" t="s">
        <v>163</v>
      </c>
      <c r="C391" s="86"/>
      <c r="D391" s="30"/>
      <c r="E391" s="86"/>
      <c r="F391" s="30"/>
      <c r="G391" s="176"/>
      <c r="H391" s="5"/>
    </row>
    <row r="392" spans="1:8" ht="12.75" hidden="1">
      <c r="A392" s="10" t="s">
        <v>164</v>
      </c>
      <c r="B392" s="25" t="s">
        <v>165</v>
      </c>
      <c r="C392" s="86"/>
      <c r="D392" s="30"/>
      <c r="E392" s="86"/>
      <c r="F392" s="30"/>
      <c r="G392" s="176"/>
      <c r="H392" s="5"/>
    </row>
    <row r="393" spans="1:8" ht="12.75" hidden="1">
      <c r="A393" s="10" t="s">
        <v>166</v>
      </c>
      <c r="B393" s="25" t="s">
        <v>167</v>
      </c>
      <c r="C393" s="86"/>
      <c r="D393" s="30"/>
      <c r="E393" s="86"/>
      <c r="F393" s="30"/>
      <c r="G393" s="176"/>
      <c r="H393" s="5"/>
    </row>
    <row r="394" spans="1:8" ht="12.75" hidden="1">
      <c r="A394" s="10" t="s">
        <v>168</v>
      </c>
      <c r="B394" s="25" t="s">
        <v>169</v>
      </c>
      <c r="C394" s="86"/>
      <c r="D394" s="30"/>
      <c r="E394" s="86"/>
      <c r="F394" s="30"/>
      <c r="G394" s="176"/>
      <c r="H394" s="5"/>
    </row>
    <row r="395" spans="1:8" ht="12.75" hidden="1">
      <c r="A395" s="10" t="s">
        <v>170</v>
      </c>
      <c r="B395" s="25" t="s">
        <v>171</v>
      </c>
      <c r="C395" s="86"/>
      <c r="D395" s="30"/>
      <c r="E395" s="86"/>
      <c r="F395" s="30"/>
      <c r="G395" s="176"/>
      <c r="H395" s="5"/>
    </row>
    <row r="396" spans="1:8" ht="12.75" hidden="1">
      <c r="A396" s="10" t="s">
        <v>172</v>
      </c>
      <c r="B396" s="25" t="s">
        <v>173</v>
      </c>
      <c r="C396" s="86"/>
      <c r="D396" s="30"/>
      <c r="E396" s="86"/>
      <c r="F396" s="30"/>
      <c r="G396" s="176"/>
      <c r="H396" s="5"/>
    </row>
    <row r="397" spans="1:8" ht="12.75" hidden="1">
      <c r="A397" s="10" t="s">
        <v>205</v>
      </c>
      <c r="B397" s="186" t="s">
        <v>208</v>
      </c>
      <c r="C397" s="86"/>
      <c r="D397" s="30"/>
      <c r="E397" s="86"/>
      <c r="F397" s="30"/>
      <c r="G397" s="176"/>
      <c r="H397" s="5"/>
    </row>
    <row r="398" spans="1:8" ht="12.75" hidden="1">
      <c r="A398" s="10" t="s">
        <v>174</v>
      </c>
      <c r="B398" s="25" t="s">
        <v>175</v>
      </c>
      <c r="C398" s="86"/>
      <c r="D398" s="30"/>
      <c r="E398" s="86"/>
      <c r="F398" s="30"/>
      <c r="G398" s="176"/>
      <c r="H398" s="5"/>
    </row>
    <row r="399" spans="1:8" ht="12.75" hidden="1">
      <c r="A399" s="10" t="s">
        <v>176</v>
      </c>
      <c r="B399" s="25" t="s">
        <v>177</v>
      </c>
      <c r="C399" s="86"/>
      <c r="D399" s="30"/>
      <c r="E399" s="86"/>
      <c r="F399" s="30"/>
      <c r="G399" s="176"/>
      <c r="H399" s="5"/>
    </row>
    <row r="400" spans="1:8" ht="12.75" hidden="1">
      <c r="A400" s="10" t="s">
        <v>178</v>
      </c>
      <c r="B400" s="25" t="s">
        <v>179</v>
      </c>
      <c r="C400" s="86"/>
      <c r="D400" s="30"/>
      <c r="E400" s="86"/>
      <c r="F400" s="30"/>
      <c r="G400" s="176"/>
      <c r="H400" s="5"/>
    </row>
    <row r="401" spans="1:8" ht="12.75" hidden="1">
      <c r="A401" s="10" t="s">
        <v>180</v>
      </c>
      <c r="B401" s="25" t="s">
        <v>181</v>
      </c>
      <c r="C401" s="86"/>
      <c r="D401" s="30"/>
      <c r="E401" s="86"/>
      <c r="F401" s="30"/>
      <c r="G401" s="176"/>
      <c r="H401" s="5"/>
    </row>
    <row r="402" spans="1:8" ht="12.75" hidden="1">
      <c r="A402" s="10" t="s">
        <v>182</v>
      </c>
      <c r="B402" s="25" t="s">
        <v>183</v>
      </c>
      <c r="C402" s="86"/>
      <c r="D402" s="30"/>
      <c r="E402" s="86"/>
      <c r="F402" s="30"/>
      <c r="G402" s="176"/>
      <c r="H402" s="5"/>
    </row>
    <row r="403" spans="1:8" ht="12.75" hidden="1">
      <c r="A403" s="10" t="s">
        <v>184</v>
      </c>
      <c r="B403" s="25" t="s">
        <v>185</v>
      </c>
      <c r="C403" s="86"/>
      <c r="D403" s="30"/>
      <c r="E403" s="86"/>
      <c r="F403" s="30"/>
      <c r="G403" s="176"/>
      <c r="H403" s="5"/>
    </row>
    <row r="404" spans="1:8" ht="12.75" hidden="1">
      <c r="A404" s="10" t="s">
        <v>186</v>
      </c>
      <c r="B404" s="25" t="s">
        <v>187</v>
      </c>
      <c r="C404" s="86"/>
      <c r="D404" s="30"/>
      <c r="E404" s="86"/>
      <c r="F404" s="30"/>
      <c r="G404" s="176"/>
      <c r="H404" s="5"/>
    </row>
    <row r="405" spans="1:8" ht="12.75" hidden="1">
      <c r="A405" s="10" t="s">
        <v>188</v>
      </c>
      <c r="B405" s="25" t="s">
        <v>189</v>
      </c>
      <c r="C405" s="86"/>
      <c r="D405" s="30"/>
      <c r="E405" s="86"/>
      <c r="F405" s="30"/>
      <c r="G405" s="176"/>
      <c r="H405" s="5"/>
    </row>
    <row r="406" spans="1:8" ht="12.75" hidden="1">
      <c r="A406" s="10" t="s">
        <v>190</v>
      </c>
      <c r="B406" s="25" t="s">
        <v>191</v>
      </c>
      <c r="C406" s="86"/>
      <c r="D406" s="30"/>
      <c r="E406" s="86"/>
      <c r="F406" s="30"/>
      <c r="G406" s="176"/>
      <c r="H406" s="5"/>
    </row>
    <row r="407" spans="1:8" ht="12.75" hidden="1">
      <c r="A407" s="10" t="s">
        <v>192</v>
      </c>
      <c r="B407" s="25" t="s">
        <v>193</v>
      </c>
      <c r="C407" s="86"/>
      <c r="D407" s="30"/>
      <c r="E407" s="86"/>
      <c r="F407" s="30"/>
      <c r="G407" s="176"/>
      <c r="H407" s="5"/>
    </row>
    <row r="408" spans="1:8" ht="13.5" hidden="1" thickBot="1">
      <c r="A408" s="11" t="s">
        <v>194</v>
      </c>
      <c r="B408" s="149" t="s">
        <v>195</v>
      </c>
      <c r="C408" s="113"/>
      <c r="D408" s="114"/>
      <c r="E408" s="113"/>
      <c r="F408" s="114"/>
      <c r="G408" s="177"/>
      <c r="H408" s="13"/>
    </row>
    <row r="409" spans="1:8" ht="14.25" hidden="1" thickBot="1" thickTop="1">
      <c r="A409" s="15" t="s">
        <v>196</v>
      </c>
      <c r="B409" s="187" t="s">
        <v>197</v>
      </c>
      <c r="C409" s="107">
        <v>0</v>
      </c>
      <c r="D409" s="163"/>
      <c r="E409" s="107">
        <v>0</v>
      </c>
      <c r="F409" s="163">
        <v>0</v>
      </c>
      <c r="G409" s="17">
        <v>0</v>
      </c>
      <c r="H409" s="85">
        <v>0</v>
      </c>
    </row>
    <row r="410" spans="1:8" ht="12.75" hidden="1">
      <c r="A410" s="34"/>
      <c r="B410" s="35"/>
      <c r="C410" s="105"/>
      <c r="D410" s="105"/>
      <c r="E410" s="105"/>
      <c r="F410" s="105"/>
      <c r="G410" s="36"/>
      <c r="H410" s="36"/>
    </row>
    <row r="411" spans="1:8" ht="12.75" hidden="1">
      <c r="A411" s="34"/>
      <c r="B411" s="35"/>
      <c r="C411" s="105"/>
      <c r="D411" s="105"/>
      <c r="E411" s="105"/>
      <c r="F411" s="105"/>
      <c r="G411" s="36"/>
      <c r="H411" s="36"/>
    </row>
    <row r="412" spans="1:8" ht="13.5" thickTop="1">
      <c r="A412" s="500" t="s">
        <v>20</v>
      </c>
      <c r="B412" s="497" t="s">
        <v>21</v>
      </c>
      <c r="C412" s="468" t="s">
        <v>22</v>
      </c>
      <c r="D412" s="469"/>
      <c r="E412" s="468" t="s">
        <v>23</v>
      </c>
      <c r="F412" s="469"/>
      <c r="G412" s="468" t="s">
        <v>12</v>
      </c>
      <c r="H412" s="469"/>
    </row>
    <row r="413" spans="1:8" ht="18" customHeight="1">
      <c r="A413" s="501"/>
      <c r="B413" s="498"/>
      <c r="C413" s="157" t="s">
        <v>226</v>
      </c>
      <c r="D413" s="49" t="s">
        <v>226</v>
      </c>
      <c r="E413" s="157" t="s">
        <v>226</v>
      </c>
      <c r="F413" s="49" t="s">
        <v>226</v>
      </c>
      <c r="G413" s="157" t="s">
        <v>226</v>
      </c>
      <c r="H413" s="49" t="s">
        <v>226</v>
      </c>
    </row>
    <row r="414" spans="1:8" ht="13.5" customHeight="1" thickBot="1">
      <c r="A414" s="502"/>
      <c r="B414" s="499"/>
      <c r="C414" s="159" t="s">
        <v>292</v>
      </c>
      <c r="D414" s="158" t="s">
        <v>1</v>
      </c>
      <c r="E414" s="159" t="s">
        <v>1</v>
      </c>
      <c r="F414" s="158" t="s">
        <v>363</v>
      </c>
      <c r="G414" s="159" t="s">
        <v>1</v>
      </c>
      <c r="H414" s="158" t="s">
        <v>363</v>
      </c>
    </row>
    <row r="415" spans="1:8" ht="13.5" thickTop="1">
      <c r="A415" s="238" t="s">
        <v>126</v>
      </c>
      <c r="B415" s="239" t="s">
        <v>128</v>
      </c>
      <c r="C415" s="243"/>
      <c r="D415" s="243"/>
      <c r="E415" s="243">
        <v>5214</v>
      </c>
      <c r="F415" s="243">
        <v>5214</v>
      </c>
      <c r="G415" s="244"/>
      <c r="H415" s="243"/>
    </row>
    <row r="416" spans="1:8" ht="12.75">
      <c r="A416" s="10" t="s">
        <v>129</v>
      </c>
      <c r="B416" s="4" t="s">
        <v>130</v>
      </c>
      <c r="C416" s="241"/>
      <c r="D416" s="132"/>
      <c r="E416" s="241"/>
      <c r="F416" s="241"/>
      <c r="G416" s="242"/>
      <c r="H416" s="241"/>
    </row>
    <row r="417" spans="1:8" ht="12.75">
      <c r="A417" s="10" t="s">
        <v>131</v>
      </c>
      <c r="B417" s="4" t="s">
        <v>132</v>
      </c>
      <c r="C417" s="241"/>
      <c r="D417" s="241"/>
      <c r="E417" s="241">
        <v>955</v>
      </c>
      <c r="F417" s="241">
        <f>F418+F419+F420</f>
        <v>955</v>
      </c>
      <c r="G417" s="242"/>
      <c r="H417" s="241"/>
    </row>
    <row r="418" spans="1:8" ht="12.75">
      <c r="A418" s="10" t="s">
        <v>133</v>
      </c>
      <c r="B418" s="4" t="s">
        <v>134</v>
      </c>
      <c r="C418" s="241"/>
      <c r="D418" s="132"/>
      <c r="E418" s="132">
        <v>554</v>
      </c>
      <c r="F418" s="132">
        <v>554</v>
      </c>
      <c r="G418" s="242"/>
      <c r="H418" s="132"/>
    </row>
    <row r="419" spans="1:8" ht="12.75">
      <c r="A419" s="10" t="s">
        <v>137</v>
      </c>
      <c r="B419" s="4" t="s">
        <v>138</v>
      </c>
      <c r="C419" s="241"/>
      <c r="D419" s="132"/>
      <c r="E419" s="132">
        <v>253</v>
      </c>
      <c r="F419" s="132">
        <v>253</v>
      </c>
      <c r="G419" s="242"/>
      <c r="H419" s="132"/>
    </row>
    <row r="420" spans="1:8" ht="12.75">
      <c r="A420" s="10" t="s">
        <v>139</v>
      </c>
      <c r="B420" s="4" t="s">
        <v>140</v>
      </c>
      <c r="C420" s="241"/>
      <c r="D420" s="132"/>
      <c r="E420" s="132">
        <v>148</v>
      </c>
      <c r="F420" s="132">
        <v>148</v>
      </c>
      <c r="G420" s="242"/>
      <c r="H420" s="132"/>
    </row>
    <row r="421" spans="1:8" ht="12.75">
      <c r="A421" s="10" t="s">
        <v>141</v>
      </c>
      <c r="B421" s="4" t="s">
        <v>142</v>
      </c>
      <c r="C421" s="241"/>
      <c r="D421" s="241"/>
      <c r="E421" s="241">
        <v>120752</v>
      </c>
      <c r="F421" s="241">
        <f>F422+F423+F424+F425+F426+F427+F428+F429+F430+F431</f>
        <v>105252</v>
      </c>
      <c r="G421" s="242"/>
      <c r="H421" s="242"/>
    </row>
    <row r="422" spans="1:8" ht="12.75">
      <c r="A422" s="10" t="s">
        <v>143</v>
      </c>
      <c r="B422" s="4" t="s">
        <v>144</v>
      </c>
      <c r="C422" s="241"/>
      <c r="D422" s="132"/>
      <c r="E422" s="241"/>
      <c r="F422" s="241"/>
      <c r="G422" s="242"/>
      <c r="H422" s="242"/>
    </row>
    <row r="423" spans="1:8" ht="12.75">
      <c r="A423" s="10" t="s">
        <v>145</v>
      </c>
      <c r="B423" s="4" t="s">
        <v>146</v>
      </c>
      <c r="C423" s="241"/>
      <c r="D423" s="132"/>
      <c r="E423" s="241"/>
      <c r="F423" s="241"/>
      <c r="G423" s="242"/>
      <c r="H423" s="242"/>
    </row>
    <row r="424" spans="1:8" ht="12.75">
      <c r="A424" s="10" t="s">
        <v>147</v>
      </c>
      <c r="B424" s="4" t="s">
        <v>148</v>
      </c>
      <c r="C424" s="241"/>
      <c r="D424" s="132"/>
      <c r="E424" s="241"/>
      <c r="F424" s="241"/>
      <c r="G424" s="242"/>
      <c r="H424" s="242"/>
    </row>
    <row r="425" spans="1:8" ht="12.75">
      <c r="A425" s="10" t="s">
        <v>149</v>
      </c>
      <c r="B425" s="4" t="s">
        <v>150</v>
      </c>
      <c r="C425" s="241"/>
      <c r="D425" s="132"/>
      <c r="E425" s="241"/>
      <c r="F425" s="241"/>
      <c r="G425" s="242"/>
      <c r="H425" s="242"/>
    </row>
    <row r="426" spans="1:8" ht="12.75">
      <c r="A426" s="10" t="s">
        <v>151</v>
      </c>
      <c r="B426" s="4" t="s">
        <v>152</v>
      </c>
      <c r="C426" s="241"/>
      <c r="D426" s="132"/>
      <c r="E426" s="132"/>
      <c r="F426" s="132"/>
      <c r="G426" s="315"/>
      <c r="H426" s="315"/>
    </row>
    <row r="427" spans="1:8" ht="12.75">
      <c r="A427" s="10" t="s">
        <v>153</v>
      </c>
      <c r="B427" s="4" t="s">
        <v>154</v>
      </c>
      <c r="C427" s="241"/>
      <c r="D427" s="132"/>
      <c r="E427" s="132">
        <v>25000</v>
      </c>
      <c r="F427" s="132">
        <v>25000</v>
      </c>
      <c r="G427" s="242"/>
      <c r="H427" s="242"/>
    </row>
    <row r="428" spans="1:8" ht="12.75">
      <c r="A428" s="10" t="s">
        <v>155</v>
      </c>
      <c r="B428" s="4" t="s">
        <v>157</v>
      </c>
      <c r="C428" s="241"/>
      <c r="D428" s="132"/>
      <c r="E428" s="132">
        <v>80000</v>
      </c>
      <c r="F428" s="132">
        <v>80000</v>
      </c>
      <c r="G428" s="315"/>
      <c r="H428" s="315"/>
    </row>
    <row r="429" spans="1:8" ht="12.75">
      <c r="A429" s="10" t="s">
        <v>159</v>
      </c>
      <c r="B429" s="4" t="s">
        <v>158</v>
      </c>
      <c r="C429" s="241"/>
      <c r="D429" s="132"/>
      <c r="E429" s="241"/>
      <c r="F429" s="241"/>
      <c r="G429" s="242"/>
      <c r="H429" s="242"/>
    </row>
    <row r="430" spans="1:8" ht="12.75">
      <c r="A430" s="10" t="s">
        <v>205</v>
      </c>
      <c r="B430" s="153" t="s">
        <v>208</v>
      </c>
      <c r="C430" s="241"/>
      <c r="D430" s="132"/>
      <c r="E430" s="132"/>
      <c r="F430" s="132"/>
      <c r="G430" s="242"/>
      <c r="H430" s="242"/>
    </row>
    <row r="431" spans="1:8" ht="12.75">
      <c r="A431" s="10" t="s">
        <v>168</v>
      </c>
      <c r="B431" s="4" t="s">
        <v>169</v>
      </c>
      <c r="C431" s="241"/>
      <c r="D431" s="132"/>
      <c r="E431" s="132">
        <v>252</v>
      </c>
      <c r="F431" s="132">
        <v>252</v>
      </c>
      <c r="G431" s="315"/>
      <c r="H431" s="315"/>
    </row>
    <row r="432" spans="1:8" ht="12.75">
      <c r="A432" s="10" t="s">
        <v>176</v>
      </c>
      <c r="B432" s="4" t="s">
        <v>177</v>
      </c>
      <c r="C432" s="241"/>
      <c r="D432" s="132"/>
      <c r="E432" s="241"/>
      <c r="F432" s="132"/>
      <c r="G432" s="242"/>
      <c r="H432" s="242"/>
    </row>
    <row r="433" spans="1:8" ht="13.5" thickBot="1">
      <c r="A433" s="10" t="s">
        <v>178</v>
      </c>
      <c r="B433" s="4" t="s">
        <v>179</v>
      </c>
      <c r="C433" s="132"/>
      <c r="D433" s="132"/>
      <c r="E433" s="241"/>
      <c r="F433" s="241"/>
      <c r="G433" s="242"/>
      <c r="H433" s="242"/>
    </row>
    <row r="434" spans="1:11" ht="14.25" thickBot="1" thickTop="1">
      <c r="A434" s="15" t="s">
        <v>196</v>
      </c>
      <c r="B434" s="16" t="s">
        <v>197</v>
      </c>
      <c r="C434" s="107"/>
      <c r="D434" s="163"/>
      <c r="E434" s="241">
        <v>126921</v>
      </c>
      <c r="F434" s="241">
        <f>F421+F417+F415</f>
        <v>111421</v>
      </c>
      <c r="G434" s="316"/>
      <c r="H434" s="317">
        <f>H421+H417+H415</f>
        <v>0</v>
      </c>
      <c r="K434" s="1">
        <v>101421</v>
      </c>
    </row>
    <row r="435" spans="1:8" ht="13.5" thickTop="1">
      <c r="A435" s="34"/>
      <c r="B435" s="35"/>
      <c r="C435" s="105"/>
      <c r="D435" s="105"/>
      <c r="E435" s="105"/>
      <c r="F435" s="105"/>
      <c r="G435" s="36"/>
      <c r="H435" s="36"/>
    </row>
    <row r="436" spans="7:8" ht="12.75">
      <c r="G436" s="452"/>
      <c r="H436" s="452"/>
    </row>
    <row r="437" spans="1:8" ht="12.75" customHeight="1" hidden="1">
      <c r="A437" s="34"/>
      <c r="B437" s="35"/>
      <c r="C437" s="105"/>
      <c r="D437" s="105"/>
      <c r="E437" s="105"/>
      <c r="F437" s="105"/>
      <c r="G437" s="36"/>
      <c r="H437" s="36"/>
    </row>
    <row r="438" spans="1:8" ht="12.75" customHeight="1">
      <c r="A438" s="34"/>
      <c r="B438" s="35"/>
      <c r="C438" s="105"/>
      <c r="D438" s="105"/>
      <c r="E438" s="105"/>
      <c r="F438" s="105"/>
      <c r="G438" s="36"/>
      <c r="H438" s="36"/>
    </row>
    <row r="439" spans="7:8" ht="12.75">
      <c r="G439" s="452" t="s">
        <v>510</v>
      </c>
      <c r="H439" s="452"/>
    </row>
    <row r="440" spans="2:8" ht="12.75">
      <c r="B440" s="481" t="s">
        <v>223</v>
      </c>
      <c r="C440" s="481"/>
      <c r="D440" s="481"/>
      <c r="E440" s="481"/>
      <c r="F440" s="481"/>
      <c r="G440" s="481"/>
      <c r="H440" s="174"/>
    </row>
    <row r="441" ht="13.5" thickBot="1"/>
    <row r="442" spans="1:8" ht="13.5" customHeight="1" thickTop="1">
      <c r="A442" s="471" t="s">
        <v>20</v>
      </c>
      <c r="B442" s="471" t="s">
        <v>21</v>
      </c>
      <c r="C442" s="468" t="s">
        <v>22</v>
      </c>
      <c r="D442" s="469"/>
      <c r="E442" s="468" t="s">
        <v>23</v>
      </c>
      <c r="F442" s="469"/>
      <c r="G442" s="468" t="s">
        <v>12</v>
      </c>
      <c r="H442" s="469"/>
    </row>
    <row r="443" spans="1:8" ht="12.75">
      <c r="A443" s="472"/>
      <c r="B443" s="472"/>
      <c r="C443" s="157" t="s">
        <v>226</v>
      </c>
      <c r="D443" s="49" t="s">
        <v>226</v>
      </c>
      <c r="E443" s="157" t="s">
        <v>226</v>
      </c>
      <c r="F443" s="49" t="s">
        <v>226</v>
      </c>
      <c r="G443" s="157" t="s">
        <v>226</v>
      </c>
      <c r="H443" s="49" t="s">
        <v>226</v>
      </c>
    </row>
    <row r="444" spans="1:8" ht="13.5" thickBot="1">
      <c r="A444" s="473"/>
      <c r="B444" s="473"/>
      <c r="C444" s="159" t="s">
        <v>292</v>
      </c>
      <c r="D444" s="158" t="s">
        <v>1</v>
      </c>
      <c r="E444" s="159" t="s">
        <v>1</v>
      </c>
      <c r="F444" s="158" t="s">
        <v>363</v>
      </c>
      <c r="G444" s="159" t="s">
        <v>1</v>
      </c>
      <c r="H444" s="158" t="s">
        <v>363</v>
      </c>
    </row>
    <row r="445" spans="1:8" ht="13.5" customHeight="1" hidden="1" thickTop="1">
      <c r="A445" s="7" t="s">
        <v>126</v>
      </c>
      <c r="B445" s="3" t="s">
        <v>128</v>
      </c>
      <c r="C445" s="106"/>
      <c r="D445" s="111"/>
      <c r="E445" s="106"/>
      <c r="F445" s="111"/>
      <c r="G445" s="175"/>
      <c r="H445" s="8"/>
    </row>
    <row r="446" spans="1:8" ht="12.75" customHeight="1" hidden="1">
      <c r="A446" s="10" t="s">
        <v>129</v>
      </c>
      <c r="B446" s="4" t="s">
        <v>130</v>
      </c>
      <c r="C446" s="86"/>
      <c r="D446" s="30"/>
      <c r="E446" s="86"/>
      <c r="F446" s="30"/>
      <c r="G446" s="176"/>
      <c r="H446" s="5"/>
    </row>
    <row r="447" spans="1:8" ht="12.75" customHeight="1" hidden="1">
      <c r="A447" s="10" t="s">
        <v>131</v>
      </c>
      <c r="B447" s="4" t="s">
        <v>132</v>
      </c>
      <c r="C447" s="86">
        <v>0</v>
      </c>
      <c r="D447" s="30"/>
      <c r="E447" s="86">
        <v>0</v>
      </c>
      <c r="F447" s="30">
        <v>0</v>
      </c>
      <c r="G447" s="176">
        <v>0</v>
      </c>
      <c r="H447" s="5">
        <v>0</v>
      </c>
    </row>
    <row r="448" spans="1:8" ht="12.75" customHeight="1" hidden="1">
      <c r="A448" s="10" t="s">
        <v>133</v>
      </c>
      <c r="B448" s="4" t="s">
        <v>134</v>
      </c>
      <c r="C448" s="86"/>
      <c r="D448" s="30"/>
      <c r="E448" s="86"/>
      <c r="F448" s="30"/>
      <c r="G448" s="176"/>
      <c r="H448" s="5"/>
    </row>
    <row r="449" spans="1:8" ht="12.75" customHeight="1" hidden="1">
      <c r="A449" s="10" t="s">
        <v>135</v>
      </c>
      <c r="B449" s="4" t="s">
        <v>136</v>
      </c>
      <c r="C449" s="86"/>
      <c r="D449" s="30"/>
      <c r="E449" s="86"/>
      <c r="F449" s="30"/>
      <c r="G449" s="176"/>
      <c r="H449" s="5"/>
    </row>
    <row r="450" spans="1:8" ht="12.75" customHeight="1" hidden="1">
      <c r="A450" s="10" t="s">
        <v>137</v>
      </c>
      <c r="B450" s="4" t="s">
        <v>138</v>
      </c>
      <c r="C450" s="86"/>
      <c r="D450" s="30"/>
      <c r="E450" s="86"/>
      <c r="F450" s="30"/>
      <c r="G450" s="176"/>
      <c r="H450" s="5"/>
    </row>
    <row r="451" spans="1:8" ht="12.75" customHeight="1" hidden="1">
      <c r="A451" s="10" t="s">
        <v>139</v>
      </c>
      <c r="B451" s="4" t="s">
        <v>140</v>
      </c>
      <c r="C451" s="86"/>
      <c r="D451" s="30"/>
      <c r="E451" s="86"/>
      <c r="F451" s="30"/>
      <c r="G451" s="176"/>
      <c r="H451" s="5"/>
    </row>
    <row r="452" spans="1:8" ht="12.75" customHeight="1" thickTop="1">
      <c r="A452" s="7" t="s">
        <v>126</v>
      </c>
      <c r="B452" s="3" t="s">
        <v>128</v>
      </c>
      <c r="C452" s="86"/>
      <c r="D452" s="30"/>
      <c r="E452" s="86">
        <v>265500</v>
      </c>
      <c r="F452" s="246">
        <v>135000</v>
      </c>
      <c r="G452" s="305"/>
      <c r="H452" s="251"/>
    </row>
    <row r="453" spans="1:8" ht="14.25" customHeight="1">
      <c r="A453" s="10" t="s">
        <v>129</v>
      </c>
      <c r="B453" s="4" t="s">
        <v>130</v>
      </c>
      <c r="C453" s="86"/>
      <c r="D453" s="30"/>
      <c r="E453" s="86">
        <v>17000</v>
      </c>
      <c r="F453" s="246">
        <f>F454+F455+F456+F457+F458</f>
        <v>50000</v>
      </c>
      <c r="G453" s="305"/>
      <c r="H453" s="251"/>
    </row>
    <row r="454" spans="1:8" ht="14.25" customHeight="1">
      <c r="A454" s="362">
        <v>201</v>
      </c>
      <c r="B454" s="363" t="s">
        <v>398</v>
      </c>
      <c r="C454" s="86"/>
      <c r="D454" s="30"/>
      <c r="E454" s="86"/>
      <c r="F454" s="30">
        <v>20000</v>
      </c>
      <c r="G454" s="305"/>
      <c r="H454" s="251"/>
    </row>
    <row r="455" spans="1:8" ht="12.75" customHeight="1">
      <c r="A455" s="364">
        <v>202</v>
      </c>
      <c r="B455" s="365" t="s">
        <v>399</v>
      </c>
      <c r="C455" s="86"/>
      <c r="D455" s="30"/>
      <c r="E455" s="86"/>
      <c r="F455" s="30">
        <v>25000</v>
      </c>
      <c r="G455" s="305"/>
      <c r="H455" s="251"/>
    </row>
    <row r="456" spans="1:8" ht="12.75" customHeight="1">
      <c r="A456" s="364">
        <v>205</v>
      </c>
      <c r="B456" s="365" t="s">
        <v>400</v>
      </c>
      <c r="C456" s="86"/>
      <c r="D456" s="30"/>
      <c r="E456" s="86"/>
      <c r="F456" s="30"/>
      <c r="G456" s="305"/>
      <c r="H456" s="251"/>
    </row>
    <row r="457" spans="1:8" ht="12.75" customHeight="1">
      <c r="A457" s="364">
        <v>208</v>
      </c>
      <c r="B457" s="366" t="s">
        <v>401</v>
      </c>
      <c r="C457" s="86"/>
      <c r="D457" s="30"/>
      <c r="E457" s="86"/>
      <c r="F457" s="30"/>
      <c r="G457" s="305"/>
      <c r="H457" s="251"/>
    </row>
    <row r="458" spans="1:8" ht="12.75" customHeight="1">
      <c r="A458" s="367">
        <v>209</v>
      </c>
      <c r="B458" s="368" t="s">
        <v>402</v>
      </c>
      <c r="C458" s="86"/>
      <c r="D458" s="30"/>
      <c r="E458" s="86"/>
      <c r="F458" s="30">
        <v>5000</v>
      </c>
      <c r="G458" s="305"/>
      <c r="H458" s="251"/>
    </row>
    <row r="459" spans="1:8" ht="12.75" customHeight="1">
      <c r="A459" s="10" t="s">
        <v>131</v>
      </c>
      <c r="B459" s="4" t="s">
        <v>132</v>
      </c>
      <c r="C459" s="86"/>
      <c r="D459" s="30"/>
      <c r="E459" s="86">
        <v>56345</v>
      </c>
      <c r="F459" s="246">
        <f>F460+F461+F462</f>
        <v>40700</v>
      </c>
      <c r="G459" s="305"/>
      <c r="H459" s="251"/>
    </row>
    <row r="460" spans="1:8" ht="12.75" customHeight="1">
      <c r="A460" s="10" t="s">
        <v>133</v>
      </c>
      <c r="B460" s="4" t="s">
        <v>134</v>
      </c>
      <c r="C460" s="86"/>
      <c r="D460" s="30"/>
      <c r="E460" s="86">
        <v>35215</v>
      </c>
      <c r="F460" s="30">
        <v>25525</v>
      </c>
      <c r="G460" s="30"/>
      <c r="H460" s="5"/>
    </row>
    <row r="461" spans="1:8" ht="12.75" customHeight="1">
      <c r="A461" s="10" t="s">
        <v>137</v>
      </c>
      <c r="B461" s="4" t="s">
        <v>138</v>
      </c>
      <c r="C461" s="86"/>
      <c r="D461" s="30"/>
      <c r="E461" s="86">
        <v>15180</v>
      </c>
      <c r="F461" s="30">
        <v>8705</v>
      </c>
      <c r="G461" s="30"/>
      <c r="H461" s="5"/>
    </row>
    <row r="462" spans="1:8" ht="12.75" customHeight="1">
      <c r="A462" s="10" t="s">
        <v>139</v>
      </c>
      <c r="B462" s="4" t="s">
        <v>140</v>
      </c>
      <c r="C462" s="86"/>
      <c r="D462" s="30"/>
      <c r="E462" s="86">
        <v>6040</v>
      </c>
      <c r="F462" s="30">
        <v>6470</v>
      </c>
      <c r="G462" s="30"/>
      <c r="H462" s="5"/>
    </row>
    <row r="463" spans="1:9" ht="12.75">
      <c r="A463" s="10" t="s">
        <v>141</v>
      </c>
      <c r="B463" s="4" t="s">
        <v>142</v>
      </c>
      <c r="C463" s="86">
        <v>0</v>
      </c>
      <c r="D463" s="30"/>
      <c r="E463" s="86">
        <v>46092</v>
      </c>
      <c r="F463" s="246">
        <f>F470+F474+F475+F476+F477+F478+F479+F480+F481+F482+F483+F485+F486+F487</f>
        <v>96165</v>
      </c>
      <c r="G463" s="176"/>
      <c r="H463" s="251"/>
      <c r="I463" s="20"/>
    </row>
    <row r="464" spans="1:8" ht="12.75" customHeight="1" hidden="1">
      <c r="A464" s="10" t="s">
        <v>143</v>
      </c>
      <c r="B464" s="4" t="s">
        <v>144</v>
      </c>
      <c r="C464" s="86"/>
      <c r="D464" s="30"/>
      <c r="E464" s="86"/>
      <c r="F464" s="30"/>
      <c r="G464" s="176"/>
      <c r="H464" s="5"/>
    </row>
    <row r="465" spans="1:8" ht="12.75" customHeight="1" hidden="1">
      <c r="A465" s="10" t="s">
        <v>145</v>
      </c>
      <c r="B465" s="4" t="s">
        <v>146</v>
      </c>
      <c r="C465" s="86"/>
      <c r="D465" s="30"/>
      <c r="E465" s="86"/>
      <c r="F465" s="30"/>
      <c r="G465" s="176"/>
      <c r="H465" s="5"/>
    </row>
    <row r="466" spans="1:8" ht="12.75" customHeight="1" hidden="1">
      <c r="A466" s="10" t="s">
        <v>147</v>
      </c>
      <c r="B466" s="4" t="s">
        <v>148</v>
      </c>
      <c r="C466" s="86"/>
      <c r="D466" s="30"/>
      <c r="E466" s="86"/>
      <c r="F466" s="30"/>
      <c r="G466" s="176"/>
      <c r="H466" s="5"/>
    </row>
    <row r="467" spans="1:8" ht="12.75" customHeight="1" hidden="1">
      <c r="A467" s="10" t="s">
        <v>149</v>
      </c>
      <c r="B467" s="4" t="s">
        <v>150</v>
      </c>
      <c r="C467" s="86"/>
      <c r="D467" s="30"/>
      <c r="E467" s="86"/>
      <c r="F467" s="30"/>
      <c r="G467" s="176"/>
      <c r="H467" s="5"/>
    </row>
    <row r="468" spans="1:8" ht="12.75" customHeight="1" hidden="1">
      <c r="A468" s="10" t="s">
        <v>151</v>
      </c>
      <c r="B468" s="4" t="s">
        <v>152</v>
      </c>
      <c r="C468" s="86"/>
      <c r="D468" s="30"/>
      <c r="E468" s="86"/>
      <c r="F468" s="30"/>
      <c r="G468" s="176"/>
      <c r="H468" s="5"/>
    </row>
    <row r="469" spans="1:8" ht="12.75" hidden="1">
      <c r="A469" s="10" t="s">
        <v>153</v>
      </c>
      <c r="B469" s="4" t="s">
        <v>154</v>
      </c>
      <c r="C469" s="86"/>
      <c r="D469" s="30"/>
      <c r="E469" s="86"/>
      <c r="F469" s="30"/>
      <c r="G469" s="176"/>
      <c r="H469" s="5"/>
    </row>
    <row r="470" spans="1:8" ht="12.75">
      <c r="A470" s="10" t="s">
        <v>155</v>
      </c>
      <c r="B470" s="4" t="s">
        <v>157</v>
      </c>
      <c r="C470" s="86"/>
      <c r="D470" s="30"/>
      <c r="E470" s="86">
        <v>2700</v>
      </c>
      <c r="F470" s="30"/>
      <c r="G470" s="176"/>
      <c r="H470" s="5"/>
    </row>
    <row r="471" spans="1:8" ht="12.75" hidden="1">
      <c r="A471" s="10" t="s">
        <v>159</v>
      </c>
      <c r="B471" s="4" t="s">
        <v>158</v>
      </c>
      <c r="C471" s="86"/>
      <c r="D471" s="30"/>
      <c r="E471" s="86"/>
      <c r="F471" s="30"/>
      <c r="G471" s="176"/>
      <c r="H471" s="5"/>
    </row>
    <row r="472" spans="1:8" ht="12.75" hidden="1">
      <c r="A472" s="10" t="s">
        <v>162</v>
      </c>
      <c r="B472" s="4" t="s">
        <v>163</v>
      </c>
      <c r="C472" s="86"/>
      <c r="D472" s="30"/>
      <c r="E472" s="86"/>
      <c r="F472" s="30"/>
      <c r="G472" s="176"/>
      <c r="H472" s="5"/>
    </row>
    <row r="473" spans="1:8" ht="12.75" hidden="1">
      <c r="A473" s="10" t="s">
        <v>164</v>
      </c>
      <c r="B473" s="4" t="s">
        <v>165</v>
      </c>
      <c r="C473" s="86"/>
      <c r="D473" s="30"/>
      <c r="E473" s="86"/>
      <c r="F473" s="30"/>
      <c r="G473" s="176"/>
      <c r="H473" s="5"/>
    </row>
    <row r="474" spans="1:8" ht="12.75">
      <c r="A474" s="10" t="s">
        <v>145</v>
      </c>
      <c r="B474" s="4" t="s">
        <v>146</v>
      </c>
      <c r="C474" s="86"/>
      <c r="D474" s="30"/>
      <c r="E474" s="86"/>
      <c r="F474" s="30"/>
      <c r="G474" s="176"/>
      <c r="H474" s="5"/>
    </row>
    <row r="475" spans="1:8" ht="12.75">
      <c r="A475" s="10" t="s">
        <v>147</v>
      </c>
      <c r="B475" s="4" t="s">
        <v>148</v>
      </c>
      <c r="C475" s="86"/>
      <c r="D475" s="30"/>
      <c r="E475" s="86"/>
      <c r="F475" s="30">
        <v>6200</v>
      </c>
      <c r="G475" s="176"/>
      <c r="H475" s="5"/>
    </row>
    <row r="476" spans="1:8" ht="12.75">
      <c r="A476" s="10" t="s">
        <v>149</v>
      </c>
      <c r="B476" s="4" t="s">
        <v>150</v>
      </c>
      <c r="C476" s="86"/>
      <c r="D476" s="30"/>
      <c r="E476" s="86">
        <v>392</v>
      </c>
      <c r="F476" s="30"/>
      <c r="G476" s="176"/>
      <c r="H476" s="5"/>
    </row>
    <row r="477" spans="1:8" ht="12.75">
      <c r="A477" s="10" t="s">
        <v>151</v>
      </c>
      <c r="B477" s="4" t="s">
        <v>152</v>
      </c>
      <c r="C477" s="86"/>
      <c r="D477" s="30"/>
      <c r="E477" s="86">
        <v>7000</v>
      </c>
      <c r="F477" s="30">
        <v>20000</v>
      </c>
      <c r="G477" s="176"/>
      <c r="H477" s="5"/>
    </row>
    <row r="478" spans="1:8" ht="12.75">
      <c r="A478" s="10" t="s">
        <v>153</v>
      </c>
      <c r="B478" s="4" t="s">
        <v>154</v>
      </c>
      <c r="C478" s="86"/>
      <c r="D478" s="30"/>
      <c r="E478" s="86">
        <v>10000</v>
      </c>
      <c r="F478" s="30">
        <v>20000</v>
      </c>
      <c r="G478" s="176"/>
      <c r="H478" s="5"/>
    </row>
    <row r="479" spans="1:8" ht="12.75">
      <c r="A479" s="10" t="s">
        <v>155</v>
      </c>
      <c r="B479" s="4" t="s">
        <v>157</v>
      </c>
      <c r="C479" s="86"/>
      <c r="D479" s="30"/>
      <c r="E479" s="86">
        <v>18000</v>
      </c>
      <c r="F479" s="30">
        <v>40000</v>
      </c>
      <c r="G479" s="176"/>
      <c r="H479" s="5"/>
    </row>
    <row r="480" spans="1:8" ht="12.75">
      <c r="A480" s="10" t="s">
        <v>159</v>
      </c>
      <c r="B480" s="4" t="s">
        <v>158</v>
      </c>
      <c r="C480" s="86"/>
      <c r="D480" s="30"/>
      <c r="E480" s="86"/>
      <c r="F480" s="30"/>
      <c r="G480" s="176"/>
      <c r="H480" s="5"/>
    </row>
    <row r="481" spans="1:8" ht="12.75">
      <c r="A481" s="10" t="s">
        <v>162</v>
      </c>
      <c r="B481" s="4" t="s">
        <v>163</v>
      </c>
      <c r="C481" s="86"/>
      <c r="D481" s="30"/>
      <c r="E481" s="86"/>
      <c r="F481" s="30">
        <v>1000</v>
      </c>
      <c r="G481" s="176"/>
      <c r="H481" s="5"/>
    </row>
    <row r="482" spans="1:8" ht="12.75">
      <c r="A482" s="10" t="s">
        <v>164</v>
      </c>
      <c r="B482" s="4" t="s">
        <v>165</v>
      </c>
      <c r="C482" s="86"/>
      <c r="D482" s="30"/>
      <c r="E482" s="86"/>
      <c r="F482" s="30"/>
      <c r="G482" s="176"/>
      <c r="H482" s="5"/>
    </row>
    <row r="483" spans="1:8" ht="12.75">
      <c r="A483" s="10" t="s">
        <v>166</v>
      </c>
      <c r="B483" s="4" t="s">
        <v>167</v>
      </c>
      <c r="C483" s="86"/>
      <c r="D483" s="30"/>
      <c r="E483" s="86"/>
      <c r="F483" s="30">
        <v>1000</v>
      </c>
      <c r="G483" s="176"/>
      <c r="H483" s="5"/>
    </row>
    <row r="484" spans="1:8" ht="12.75" hidden="1">
      <c r="A484" s="10" t="s">
        <v>168</v>
      </c>
      <c r="B484" s="4" t="s">
        <v>169</v>
      </c>
      <c r="C484" s="86"/>
      <c r="D484" s="30"/>
      <c r="E484" s="86"/>
      <c r="F484" s="30"/>
      <c r="G484" s="176"/>
      <c r="H484" s="5"/>
    </row>
    <row r="485" spans="1:8" ht="12.75">
      <c r="A485" s="10" t="s">
        <v>168</v>
      </c>
      <c r="B485" s="4" t="s">
        <v>169</v>
      </c>
      <c r="C485" s="86"/>
      <c r="D485" s="30"/>
      <c r="E485" s="86">
        <v>8000</v>
      </c>
      <c r="F485" s="30">
        <v>7965</v>
      </c>
      <c r="G485" s="176"/>
      <c r="H485" s="5"/>
    </row>
    <row r="486" spans="1:8" ht="12.75">
      <c r="A486" s="10" t="s">
        <v>170</v>
      </c>
      <c r="B486" s="153" t="s">
        <v>76</v>
      </c>
      <c r="C486" s="86"/>
      <c r="D486" s="30"/>
      <c r="E486" s="86"/>
      <c r="F486" s="30"/>
      <c r="G486" s="176"/>
      <c r="H486" s="5"/>
    </row>
    <row r="487" spans="1:8" ht="12.75">
      <c r="A487" s="10" t="s">
        <v>172</v>
      </c>
      <c r="B487" s="4" t="s">
        <v>173</v>
      </c>
      <c r="C487" s="86"/>
      <c r="D487" s="30"/>
      <c r="E487" s="86"/>
      <c r="F487" s="30"/>
      <c r="G487" s="176"/>
      <c r="H487" s="5"/>
    </row>
    <row r="488" spans="1:8" ht="12.75">
      <c r="A488" s="10" t="s">
        <v>205</v>
      </c>
      <c r="B488" s="153" t="s">
        <v>208</v>
      </c>
      <c r="C488" s="86"/>
      <c r="D488" s="30"/>
      <c r="E488" s="86"/>
      <c r="F488" s="30"/>
      <c r="G488" s="176"/>
      <c r="H488" s="5"/>
    </row>
    <row r="489" spans="1:8" ht="12.75" hidden="1">
      <c r="A489" s="10" t="s">
        <v>174</v>
      </c>
      <c r="B489" s="4" t="s">
        <v>175</v>
      </c>
      <c r="C489" s="86"/>
      <c r="D489" s="30"/>
      <c r="E489" s="86"/>
      <c r="F489" s="30"/>
      <c r="G489" s="176"/>
      <c r="H489" s="5"/>
    </row>
    <row r="490" spans="1:8" ht="12.75" hidden="1">
      <c r="A490" s="10" t="s">
        <v>176</v>
      </c>
      <c r="B490" s="4" t="s">
        <v>177</v>
      </c>
      <c r="C490" s="86"/>
      <c r="D490" s="30"/>
      <c r="E490" s="86"/>
      <c r="F490" s="30"/>
      <c r="G490" s="176"/>
      <c r="H490" s="5"/>
    </row>
    <row r="491" spans="1:8" ht="12.75">
      <c r="A491" s="10" t="s">
        <v>178</v>
      </c>
      <c r="B491" s="4" t="s">
        <v>179</v>
      </c>
      <c r="C491" s="86"/>
      <c r="D491" s="30"/>
      <c r="E491" s="86"/>
      <c r="F491" s="246">
        <v>20000</v>
      </c>
      <c r="G491" s="305"/>
      <c r="H491" s="251"/>
    </row>
    <row r="492" spans="1:8" ht="12.75" hidden="1">
      <c r="A492" s="10" t="s">
        <v>180</v>
      </c>
      <c r="B492" s="4" t="s">
        <v>181</v>
      </c>
      <c r="C492" s="86"/>
      <c r="D492" s="30"/>
      <c r="E492" s="86"/>
      <c r="F492" s="30"/>
      <c r="G492" s="176"/>
      <c r="H492" s="5"/>
    </row>
    <row r="493" spans="1:8" ht="12.75">
      <c r="A493" s="10" t="s">
        <v>182</v>
      </c>
      <c r="B493" s="4" t="s">
        <v>183</v>
      </c>
      <c r="C493" s="86"/>
      <c r="D493" s="30"/>
      <c r="E493" s="86"/>
      <c r="F493" s="30"/>
      <c r="G493" s="176"/>
      <c r="H493" s="5"/>
    </row>
    <row r="494" spans="1:8" ht="12.75" hidden="1">
      <c r="A494" s="10" t="s">
        <v>184</v>
      </c>
      <c r="B494" s="4" t="s">
        <v>185</v>
      </c>
      <c r="C494" s="86"/>
      <c r="D494" s="30"/>
      <c r="E494" s="86"/>
      <c r="F494" s="30"/>
      <c r="G494" s="176"/>
      <c r="H494" s="5"/>
    </row>
    <row r="495" spans="1:8" ht="12.75">
      <c r="A495" s="10" t="s">
        <v>186</v>
      </c>
      <c r="B495" s="4" t="s">
        <v>187</v>
      </c>
      <c r="C495" s="86"/>
      <c r="D495" s="30"/>
      <c r="E495" s="86"/>
      <c r="F495" s="30"/>
      <c r="G495" s="176"/>
      <c r="H495" s="5"/>
    </row>
    <row r="496" spans="1:8" ht="12.75">
      <c r="A496" s="10" t="s">
        <v>188</v>
      </c>
      <c r="B496" s="4" t="s">
        <v>189</v>
      </c>
      <c r="C496" s="86"/>
      <c r="D496" s="30"/>
      <c r="E496" s="86"/>
      <c r="F496" s="30"/>
      <c r="G496" s="305"/>
      <c r="H496" s="251"/>
    </row>
    <row r="497" spans="1:8" ht="13.5" thickBot="1">
      <c r="A497" s="1">
        <v>5300</v>
      </c>
      <c r="B497" s="4" t="s">
        <v>191</v>
      </c>
      <c r="C497" s="86"/>
      <c r="D497" s="30"/>
      <c r="E497" s="86"/>
      <c r="F497" s="30"/>
      <c r="G497" s="176"/>
      <c r="H497" s="5"/>
    </row>
    <row r="498" spans="1:8" ht="13.5" hidden="1" thickBot="1">
      <c r="A498" s="10" t="s">
        <v>188</v>
      </c>
      <c r="B498" s="4" t="s">
        <v>189</v>
      </c>
      <c r="C498" s="86"/>
      <c r="D498" s="30"/>
      <c r="E498" s="86"/>
      <c r="F498" s="30"/>
      <c r="G498" s="176"/>
      <c r="H498" s="5"/>
    </row>
    <row r="499" spans="1:8" ht="13.5" hidden="1" thickBot="1">
      <c r="A499" s="10" t="s">
        <v>190</v>
      </c>
      <c r="B499" s="4" t="s">
        <v>191</v>
      </c>
      <c r="C499" s="86"/>
      <c r="D499" s="30"/>
      <c r="E499" s="86"/>
      <c r="F499" s="30"/>
      <c r="G499" s="176"/>
      <c r="H499" s="5"/>
    </row>
    <row r="500" spans="1:8" ht="13.5" hidden="1" thickBot="1">
      <c r="A500" s="10" t="s">
        <v>192</v>
      </c>
      <c r="B500" s="4" t="s">
        <v>193</v>
      </c>
      <c r="C500" s="86"/>
      <c r="D500" s="30"/>
      <c r="E500" s="86"/>
      <c r="F500" s="30"/>
      <c r="G500" s="176"/>
      <c r="H500" s="5"/>
    </row>
    <row r="501" spans="1:8" ht="13.5" hidden="1" thickBot="1">
      <c r="A501" s="11" t="s">
        <v>194</v>
      </c>
      <c r="B501" s="12" t="s">
        <v>195</v>
      </c>
      <c r="C501" s="113"/>
      <c r="D501" s="114"/>
      <c r="E501" s="113"/>
      <c r="F501" s="114"/>
      <c r="G501" s="177"/>
      <c r="H501" s="13"/>
    </row>
    <row r="502" spans="1:11" ht="14.25" thickBot="1" thickTop="1">
      <c r="A502" s="15" t="s">
        <v>196</v>
      </c>
      <c r="B502" s="16" t="s">
        <v>197</v>
      </c>
      <c r="C502" s="107">
        <v>0</v>
      </c>
      <c r="D502" s="163"/>
      <c r="E502" s="107">
        <v>385027</v>
      </c>
      <c r="F502" s="163">
        <f>F452+F453+F459+F463+F491</f>
        <v>341865</v>
      </c>
      <c r="G502" s="17">
        <f>G496+G463+G459+G453+G452+G491</f>
        <v>0</v>
      </c>
      <c r="H502" s="85">
        <f>H496+H463+H459+H453+H452+H491</f>
        <v>0</v>
      </c>
      <c r="K502" s="1">
        <v>430365</v>
      </c>
    </row>
    <row r="503" spans="1:8" ht="13.5" customHeight="1" thickTop="1">
      <c r="A503" s="34"/>
      <c r="B503" s="35"/>
      <c r="C503" s="105"/>
      <c r="D503" s="105"/>
      <c r="E503" s="105"/>
      <c r="F503" s="105"/>
      <c r="G503" s="36"/>
      <c r="H503" s="36"/>
    </row>
    <row r="504" spans="1:8" ht="13.5" customHeight="1" hidden="1">
      <c r="A504" s="34"/>
      <c r="B504" s="35"/>
      <c r="C504" s="105"/>
      <c r="D504" s="105"/>
      <c r="E504" s="105"/>
      <c r="F504" s="105"/>
      <c r="G504" s="36"/>
      <c r="H504" s="36"/>
    </row>
    <row r="505" spans="7:8" ht="12.75">
      <c r="G505" s="452" t="s">
        <v>511</v>
      </c>
      <c r="H505" s="452"/>
    </row>
    <row r="506" spans="2:8" ht="12.75">
      <c r="B506" s="481" t="s">
        <v>224</v>
      </c>
      <c r="C506" s="481"/>
      <c r="D506" s="481"/>
      <c r="E506" s="481"/>
      <c r="F506" s="481"/>
      <c r="G506" s="481"/>
      <c r="H506" s="174"/>
    </row>
    <row r="507" ht="13.5" thickBot="1"/>
    <row r="508" spans="1:8" ht="13.5" customHeight="1" thickTop="1">
      <c r="A508" s="471" t="s">
        <v>20</v>
      </c>
      <c r="B508" s="471" t="s">
        <v>21</v>
      </c>
      <c r="C508" s="468" t="s">
        <v>22</v>
      </c>
      <c r="D508" s="469"/>
      <c r="E508" s="468" t="s">
        <v>23</v>
      </c>
      <c r="F508" s="469"/>
      <c r="G508" s="468" t="s">
        <v>12</v>
      </c>
      <c r="H508" s="469"/>
    </row>
    <row r="509" spans="1:8" ht="12.75">
      <c r="A509" s="472"/>
      <c r="B509" s="472"/>
      <c r="C509" s="157" t="s">
        <v>226</v>
      </c>
      <c r="D509" s="49" t="s">
        <v>226</v>
      </c>
      <c r="E509" s="157" t="s">
        <v>226</v>
      </c>
      <c r="F509" s="49" t="s">
        <v>226</v>
      </c>
      <c r="G509" s="157" t="s">
        <v>226</v>
      </c>
      <c r="H509" s="49" t="s">
        <v>226</v>
      </c>
    </row>
    <row r="510" spans="1:8" ht="13.5" thickBot="1">
      <c r="A510" s="473"/>
      <c r="B510" s="473"/>
      <c r="C510" s="159" t="s">
        <v>292</v>
      </c>
      <c r="D510" s="158" t="s">
        <v>1</v>
      </c>
      <c r="E510" s="159" t="s">
        <v>292</v>
      </c>
      <c r="F510" s="158" t="s">
        <v>1</v>
      </c>
      <c r="G510" s="159" t="s">
        <v>292</v>
      </c>
      <c r="H510" s="158" t="s">
        <v>1</v>
      </c>
    </row>
    <row r="511" spans="1:8" ht="13.5" thickTop="1">
      <c r="A511" s="7" t="s">
        <v>126</v>
      </c>
      <c r="B511" s="3" t="s">
        <v>128</v>
      </c>
      <c r="C511" s="106">
        <v>0</v>
      </c>
      <c r="D511" s="111">
        <v>0</v>
      </c>
      <c r="E511" s="106"/>
      <c r="F511" s="247">
        <f>F415+F452</f>
        <v>140214</v>
      </c>
      <c r="G511" s="106">
        <v>0</v>
      </c>
      <c r="H511" s="111">
        <v>0</v>
      </c>
    </row>
    <row r="512" spans="1:8" ht="12.75">
      <c r="A512" s="10" t="s">
        <v>129</v>
      </c>
      <c r="B512" s="4" t="s">
        <v>130</v>
      </c>
      <c r="C512" s="86">
        <v>0</v>
      </c>
      <c r="D512" s="30">
        <v>0</v>
      </c>
      <c r="E512" s="86"/>
      <c r="F512" s="246">
        <f>F329+F453</f>
        <v>53000</v>
      </c>
      <c r="G512" s="86">
        <v>0</v>
      </c>
      <c r="H512" s="30">
        <v>0</v>
      </c>
    </row>
    <row r="513" spans="1:8" ht="12.75">
      <c r="A513" s="10" t="s">
        <v>131</v>
      </c>
      <c r="B513" s="4" t="s">
        <v>132</v>
      </c>
      <c r="C513" s="86">
        <v>0</v>
      </c>
      <c r="D513" s="30">
        <v>0</v>
      </c>
      <c r="E513" s="86"/>
      <c r="F513" s="246">
        <f>F331+F417+F459</f>
        <v>42255</v>
      </c>
      <c r="G513" s="86">
        <v>0</v>
      </c>
      <c r="H513" s="30">
        <v>0</v>
      </c>
    </row>
    <row r="514" spans="1:8" ht="12.75">
      <c r="A514" s="10" t="s">
        <v>133</v>
      </c>
      <c r="B514" s="4" t="s">
        <v>134</v>
      </c>
      <c r="C514" s="86">
        <v>0</v>
      </c>
      <c r="D514" s="30">
        <v>0</v>
      </c>
      <c r="E514" s="86"/>
      <c r="F514" s="30">
        <f>344+F418+F460</f>
        <v>26423</v>
      </c>
      <c r="G514" s="86">
        <v>0</v>
      </c>
      <c r="H514" s="30">
        <v>0</v>
      </c>
    </row>
    <row r="515" spans="1:8" ht="12.75">
      <c r="A515" s="10" t="s">
        <v>137</v>
      </c>
      <c r="B515" s="4" t="s">
        <v>138</v>
      </c>
      <c r="C515" s="86">
        <v>0</v>
      </c>
      <c r="D515" s="30">
        <v>0</v>
      </c>
      <c r="E515" s="86"/>
      <c r="F515" s="30">
        <f>162+F419+F461</f>
        <v>9120</v>
      </c>
      <c r="G515" s="86">
        <v>0</v>
      </c>
      <c r="H515" s="30">
        <v>0</v>
      </c>
    </row>
    <row r="516" spans="1:8" ht="12.75">
      <c r="A516" s="10" t="s">
        <v>139</v>
      </c>
      <c r="B516" s="4" t="s">
        <v>140</v>
      </c>
      <c r="C516" s="86">
        <v>0</v>
      </c>
      <c r="D516" s="30">
        <v>0</v>
      </c>
      <c r="E516" s="86"/>
      <c r="F516" s="30">
        <f>94+F420+F462</f>
        <v>6712</v>
      </c>
      <c r="G516" s="86">
        <v>0</v>
      </c>
      <c r="H516" s="30">
        <v>0</v>
      </c>
    </row>
    <row r="517" spans="1:8" ht="12.75">
      <c r="A517" s="10" t="s">
        <v>141</v>
      </c>
      <c r="B517" s="4" t="s">
        <v>142</v>
      </c>
      <c r="C517" s="86">
        <v>0</v>
      </c>
      <c r="D517" s="30">
        <v>0</v>
      </c>
      <c r="E517" s="86"/>
      <c r="F517" s="246">
        <f>F332+F421+F463</f>
        <v>380417</v>
      </c>
      <c r="G517" s="86">
        <v>0</v>
      </c>
      <c r="H517" s="30">
        <v>0</v>
      </c>
    </row>
    <row r="518" spans="1:8" ht="12.75">
      <c r="A518" s="10" t="s">
        <v>143</v>
      </c>
      <c r="B518" s="4" t="s">
        <v>144</v>
      </c>
      <c r="C518" s="86">
        <v>0</v>
      </c>
      <c r="D518" s="30">
        <v>0</v>
      </c>
      <c r="E518" s="86"/>
      <c r="F518" s="30"/>
      <c r="G518" s="86">
        <v>0</v>
      </c>
      <c r="H518" s="30">
        <v>0</v>
      </c>
    </row>
    <row r="519" spans="1:8" ht="12.75">
      <c r="A519" s="10" t="s">
        <v>145</v>
      </c>
      <c r="B519" s="4" t="s">
        <v>146</v>
      </c>
      <c r="C519" s="86">
        <v>0</v>
      </c>
      <c r="D519" s="30">
        <v>0</v>
      </c>
      <c r="E519" s="86"/>
      <c r="F519" s="30"/>
      <c r="G519" s="86">
        <v>0</v>
      </c>
      <c r="H519" s="30">
        <v>0</v>
      </c>
    </row>
    <row r="520" spans="1:8" ht="12.75">
      <c r="A520" s="10" t="s">
        <v>147</v>
      </c>
      <c r="B520" s="4" t="s">
        <v>148</v>
      </c>
      <c r="C520" s="86">
        <v>0</v>
      </c>
      <c r="D520" s="30">
        <v>0</v>
      </c>
      <c r="E520" s="86"/>
      <c r="F520" s="30">
        <f>F475</f>
        <v>6200</v>
      </c>
      <c r="G520" s="86">
        <v>0</v>
      </c>
      <c r="H520" s="30">
        <v>0</v>
      </c>
    </row>
    <row r="521" spans="1:8" ht="12.75">
      <c r="A521" s="10" t="s">
        <v>149</v>
      </c>
      <c r="B521" s="4" t="s">
        <v>150</v>
      </c>
      <c r="C521" s="86">
        <v>0</v>
      </c>
      <c r="D521" s="30">
        <v>0</v>
      </c>
      <c r="E521" s="86"/>
      <c r="F521" s="30"/>
      <c r="G521" s="86">
        <v>0</v>
      </c>
      <c r="H521" s="30">
        <v>0</v>
      </c>
    </row>
    <row r="522" spans="1:8" ht="12.75">
      <c r="A522" s="10" t="s">
        <v>151</v>
      </c>
      <c r="B522" s="4" t="s">
        <v>152</v>
      </c>
      <c r="C522" s="86">
        <v>0</v>
      </c>
      <c r="D522" s="30">
        <v>0</v>
      </c>
      <c r="E522" s="86"/>
      <c r="F522" s="30">
        <f>F339+F477</f>
        <v>70000</v>
      </c>
      <c r="G522" s="86">
        <v>0</v>
      </c>
      <c r="H522" s="30">
        <v>0</v>
      </c>
    </row>
    <row r="523" spans="1:8" ht="12.75">
      <c r="A523" s="10" t="s">
        <v>153</v>
      </c>
      <c r="B523" s="4" t="s">
        <v>154</v>
      </c>
      <c r="C523" s="86">
        <v>0</v>
      </c>
      <c r="D523" s="30">
        <v>0</v>
      </c>
      <c r="E523" s="86"/>
      <c r="F523" s="30">
        <f>F340+F427+F478</f>
        <v>55000</v>
      </c>
      <c r="G523" s="86">
        <v>0</v>
      </c>
      <c r="H523" s="30">
        <v>0</v>
      </c>
    </row>
    <row r="524" spans="1:8" ht="12.75">
      <c r="A524" s="10" t="s">
        <v>155</v>
      </c>
      <c r="B524" s="4" t="s">
        <v>157</v>
      </c>
      <c r="C524" s="86">
        <v>0</v>
      </c>
      <c r="D524" s="30">
        <v>0</v>
      </c>
      <c r="E524" s="86"/>
      <c r="F524" s="30">
        <f>F341+F428+F479</f>
        <v>156000</v>
      </c>
      <c r="G524" s="86">
        <v>0</v>
      </c>
      <c r="H524" s="30">
        <v>0</v>
      </c>
    </row>
    <row r="525" spans="1:8" ht="12.75">
      <c r="A525" s="10" t="s">
        <v>159</v>
      </c>
      <c r="B525" s="4" t="s">
        <v>158</v>
      </c>
      <c r="C525" s="86">
        <v>0</v>
      </c>
      <c r="D525" s="30">
        <v>0</v>
      </c>
      <c r="E525" s="86"/>
      <c r="F525" s="30">
        <f>F356</f>
        <v>83000</v>
      </c>
      <c r="G525" s="86">
        <v>0</v>
      </c>
      <c r="H525" s="30">
        <v>0</v>
      </c>
    </row>
    <row r="526" spans="1:8" ht="12.75">
      <c r="A526" s="10" t="s">
        <v>162</v>
      </c>
      <c r="B526" s="4" t="s">
        <v>163</v>
      </c>
      <c r="C526" s="86">
        <v>0</v>
      </c>
      <c r="D526" s="30">
        <v>0</v>
      </c>
      <c r="E526" s="86"/>
      <c r="F526" s="30">
        <f>F481</f>
        <v>1000</v>
      </c>
      <c r="G526" s="86">
        <v>0</v>
      </c>
      <c r="H526" s="30">
        <v>0</v>
      </c>
    </row>
    <row r="527" spans="1:8" ht="12.75">
      <c r="A527" s="10" t="s">
        <v>164</v>
      </c>
      <c r="B527" s="4" t="s">
        <v>165</v>
      </c>
      <c r="C527" s="86">
        <v>0</v>
      </c>
      <c r="D527" s="30">
        <v>0</v>
      </c>
      <c r="E527" s="86"/>
      <c r="F527" s="30"/>
      <c r="G527" s="86">
        <v>0</v>
      </c>
      <c r="H527" s="30">
        <v>0</v>
      </c>
    </row>
    <row r="528" spans="1:8" ht="12.75">
      <c r="A528" s="10" t="s">
        <v>166</v>
      </c>
      <c r="B528" s="4" t="s">
        <v>167</v>
      </c>
      <c r="C528" s="86">
        <v>0</v>
      </c>
      <c r="D528" s="30">
        <v>0</v>
      </c>
      <c r="E528" s="86"/>
      <c r="F528" s="30">
        <f>F483</f>
        <v>1000</v>
      </c>
      <c r="G528" s="86">
        <v>0</v>
      </c>
      <c r="H528" s="30">
        <v>0</v>
      </c>
    </row>
    <row r="529" spans="1:8" ht="12.75">
      <c r="A529" s="10" t="s">
        <v>168</v>
      </c>
      <c r="B529" s="4" t="s">
        <v>169</v>
      </c>
      <c r="C529" s="86">
        <v>0</v>
      </c>
      <c r="D529" s="30">
        <v>0</v>
      </c>
      <c r="E529" s="86"/>
      <c r="F529" s="30">
        <f>F431+F485</f>
        <v>8217</v>
      </c>
      <c r="G529" s="86">
        <v>0</v>
      </c>
      <c r="H529" s="30">
        <v>0</v>
      </c>
    </row>
    <row r="530" spans="1:8" ht="12.75">
      <c r="A530" s="10" t="s">
        <v>170</v>
      </c>
      <c r="B530" s="153" t="s">
        <v>76</v>
      </c>
      <c r="C530" s="86">
        <v>0</v>
      </c>
      <c r="D530" s="30">
        <v>0</v>
      </c>
      <c r="E530" s="86"/>
      <c r="F530" s="1"/>
      <c r="G530" s="86">
        <v>0</v>
      </c>
      <c r="H530" s="30">
        <v>0</v>
      </c>
    </row>
    <row r="531" spans="1:8" ht="12.75">
      <c r="A531" s="10" t="s">
        <v>172</v>
      </c>
      <c r="B531" s="4" t="s">
        <v>173</v>
      </c>
      <c r="C531" s="86">
        <v>0</v>
      </c>
      <c r="D531" s="30">
        <v>0</v>
      </c>
      <c r="E531" s="86"/>
      <c r="F531" s="30"/>
      <c r="G531" s="86">
        <v>0</v>
      </c>
      <c r="H531" s="30">
        <v>0</v>
      </c>
    </row>
    <row r="532" spans="1:8" ht="12.75">
      <c r="A532" s="10" t="s">
        <v>205</v>
      </c>
      <c r="B532" s="153" t="s">
        <v>208</v>
      </c>
      <c r="C532" s="86">
        <v>0</v>
      </c>
      <c r="D532" s="30">
        <v>0</v>
      </c>
      <c r="E532" s="86"/>
      <c r="F532" s="246"/>
      <c r="G532" s="86">
        <v>0</v>
      </c>
      <c r="H532" s="30">
        <v>0</v>
      </c>
    </row>
    <row r="533" spans="1:8" ht="12.75">
      <c r="A533" s="10" t="s">
        <v>174</v>
      </c>
      <c r="B533" s="4" t="s">
        <v>175</v>
      </c>
      <c r="C533" s="86">
        <v>0</v>
      </c>
      <c r="D533" s="30">
        <v>0</v>
      </c>
      <c r="E533" s="86"/>
      <c r="F533" s="30"/>
      <c r="G533" s="86">
        <v>0</v>
      </c>
      <c r="H533" s="30">
        <v>0</v>
      </c>
    </row>
    <row r="534" spans="1:8" ht="12.75">
      <c r="A534" s="10" t="s">
        <v>176</v>
      </c>
      <c r="B534" s="4" t="s">
        <v>177</v>
      </c>
      <c r="C534" s="86">
        <v>0</v>
      </c>
      <c r="D534" s="30">
        <v>0</v>
      </c>
      <c r="E534" s="86"/>
      <c r="F534" s="30"/>
      <c r="G534" s="86">
        <v>0</v>
      </c>
      <c r="H534" s="30">
        <v>0</v>
      </c>
    </row>
    <row r="535" spans="1:8" ht="12.75">
      <c r="A535" s="10" t="s">
        <v>178</v>
      </c>
      <c r="B535" s="4" t="s">
        <v>179</v>
      </c>
      <c r="C535" s="86">
        <v>0</v>
      </c>
      <c r="D535" s="30">
        <v>0</v>
      </c>
      <c r="E535" s="86"/>
      <c r="F535" s="246">
        <f>F491</f>
        <v>20000</v>
      </c>
      <c r="G535" s="86">
        <v>0</v>
      </c>
      <c r="H535" s="30">
        <v>0</v>
      </c>
    </row>
    <row r="536" spans="1:8" ht="12.75">
      <c r="A536" s="10" t="s">
        <v>180</v>
      </c>
      <c r="B536" s="4" t="s">
        <v>181</v>
      </c>
      <c r="C536" s="86">
        <v>0</v>
      </c>
      <c r="D536" s="30">
        <v>0</v>
      </c>
      <c r="E536" s="86"/>
      <c r="F536" s="30"/>
      <c r="G536" s="86">
        <v>0</v>
      </c>
      <c r="H536" s="30">
        <v>0</v>
      </c>
    </row>
    <row r="537" spans="1:8" ht="12.75">
      <c r="A537" s="10" t="s">
        <v>182</v>
      </c>
      <c r="B537" s="4" t="s">
        <v>183</v>
      </c>
      <c r="C537" s="86">
        <v>0</v>
      </c>
      <c r="D537" s="30">
        <v>0</v>
      </c>
      <c r="E537" s="86"/>
      <c r="F537" s="30"/>
      <c r="G537" s="86">
        <v>0</v>
      </c>
      <c r="H537" s="30">
        <v>0</v>
      </c>
    </row>
    <row r="538" spans="1:8" ht="12.75">
      <c r="A538" s="10" t="s">
        <v>184</v>
      </c>
      <c r="B538" s="4" t="s">
        <v>185</v>
      </c>
      <c r="C538" s="86">
        <v>0</v>
      </c>
      <c r="D538" s="30">
        <v>0</v>
      </c>
      <c r="E538" s="86"/>
      <c r="F538" s="30"/>
      <c r="G538" s="86">
        <v>0</v>
      </c>
      <c r="H538" s="30">
        <v>0</v>
      </c>
    </row>
    <row r="539" spans="1:8" ht="12.75">
      <c r="A539" s="10" t="s">
        <v>186</v>
      </c>
      <c r="B539" s="4" t="s">
        <v>187</v>
      </c>
      <c r="C539" s="86">
        <v>0</v>
      </c>
      <c r="D539" s="30">
        <v>0</v>
      </c>
      <c r="E539" s="86"/>
      <c r="F539" s="246"/>
      <c r="G539" s="86">
        <v>0</v>
      </c>
      <c r="H539" s="30">
        <v>0</v>
      </c>
    </row>
    <row r="540" spans="1:8" ht="12.75">
      <c r="A540" s="10" t="s">
        <v>188</v>
      </c>
      <c r="B540" s="4" t="s">
        <v>189</v>
      </c>
      <c r="C540" s="86">
        <v>0</v>
      </c>
      <c r="D540" s="30">
        <v>0</v>
      </c>
      <c r="E540" s="86">
        <v>0</v>
      </c>
      <c r="F540" s="30"/>
      <c r="G540" s="86">
        <v>0</v>
      </c>
      <c r="H540" s="30">
        <v>0</v>
      </c>
    </row>
    <row r="541" spans="1:8" ht="12.75">
      <c r="A541" s="10" t="s">
        <v>190</v>
      </c>
      <c r="B541" s="4" t="s">
        <v>191</v>
      </c>
      <c r="C541" s="86">
        <v>0</v>
      </c>
      <c r="D541" s="30">
        <v>0</v>
      </c>
      <c r="E541" s="86">
        <v>0</v>
      </c>
      <c r="F541" s="30"/>
      <c r="G541" s="86">
        <v>0</v>
      </c>
      <c r="H541" s="30">
        <v>0</v>
      </c>
    </row>
    <row r="542" spans="1:8" ht="12.75">
      <c r="A542" s="10" t="s">
        <v>192</v>
      </c>
      <c r="B542" s="4" t="s">
        <v>193</v>
      </c>
      <c r="C542" s="86">
        <v>0</v>
      </c>
      <c r="D542" s="30">
        <v>0</v>
      </c>
      <c r="E542" s="86">
        <v>0</v>
      </c>
      <c r="F542" s="30"/>
      <c r="G542" s="86">
        <v>0</v>
      </c>
      <c r="H542" s="30">
        <v>0</v>
      </c>
    </row>
    <row r="543" spans="1:8" ht="13.5" thickBot="1">
      <c r="A543" s="11" t="s">
        <v>194</v>
      </c>
      <c r="B543" s="12" t="s">
        <v>195</v>
      </c>
      <c r="C543" s="113">
        <v>0</v>
      </c>
      <c r="D543" s="114">
        <v>0</v>
      </c>
      <c r="E543" s="113"/>
      <c r="F543" s="114">
        <v>0</v>
      </c>
      <c r="G543" s="113">
        <v>0</v>
      </c>
      <c r="H543" s="114">
        <v>0</v>
      </c>
    </row>
    <row r="544" spans="1:8" ht="14.25" thickBot="1" thickTop="1">
      <c r="A544" s="15" t="s">
        <v>196</v>
      </c>
      <c r="B544" s="16" t="s">
        <v>197</v>
      </c>
      <c r="C544" s="107">
        <v>0</v>
      </c>
      <c r="D544" s="163">
        <v>0</v>
      </c>
      <c r="E544" s="107"/>
      <c r="F544" s="163">
        <f>F511+F512+F513+F517+F535</f>
        <v>635886</v>
      </c>
      <c r="G544" s="107">
        <v>0</v>
      </c>
      <c r="H544" s="163">
        <v>0</v>
      </c>
    </row>
    <row r="545" spans="1:8" ht="13.5" thickTop="1">
      <c r="A545" s="34"/>
      <c r="B545" s="35"/>
      <c r="C545" s="105"/>
      <c r="D545" s="105"/>
      <c r="E545" s="105"/>
      <c r="F545" s="105"/>
      <c r="G545" s="36"/>
      <c r="H545" s="36"/>
    </row>
    <row r="546" spans="1:8" ht="12.75">
      <c r="A546" s="34"/>
      <c r="B546" s="35"/>
      <c r="C546" s="105"/>
      <c r="D546" s="105"/>
      <c r="E546" s="105"/>
      <c r="F546" s="105"/>
      <c r="G546" s="105"/>
      <c r="H546" s="105"/>
    </row>
    <row r="547" spans="1:8" ht="12.75">
      <c r="A547" s="34"/>
      <c r="B547" s="35"/>
      <c r="C547" s="105"/>
      <c r="D547" s="105"/>
      <c r="E547" s="105"/>
      <c r="F547" s="105"/>
      <c r="G547" s="36"/>
      <c r="H547" s="136"/>
    </row>
    <row r="548" spans="1:8" ht="12.75">
      <c r="A548" s="34"/>
      <c r="B548" s="35"/>
      <c r="C548" s="105"/>
      <c r="D548" s="105"/>
      <c r="E548" s="105"/>
      <c r="F548" s="105"/>
      <c r="G548" s="36"/>
      <c r="H548" s="136"/>
    </row>
    <row r="549" spans="1:8" ht="13.5" customHeight="1">
      <c r="A549" s="34"/>
      <c r="B549" s="35"/>
      <c r="C549" s="105"/>
      <c r="D549" s="105"/>
      <c r="E549" s="105"/>
      <c r="F549" s="105"/>
      <c r="G549" s="36"/>
      <c r="H549" s="136"/>
    </row>
    <row r="550" spans="1:8" ht="12.75">
      <c r="A550" s="34"/>
      <c r="B550" s="35"/>
      <c r="C550" s="105"/>
      <c r="D550" s="105"/>
      <c r="E550" s="105"/>
      <c r="F550" s="105"/>
      <c r="G550" s="452" t="s">
        <v>512</v>
      </c>
      <c r="H550" s="452"/>
    </row>
    <row r="551" spans="1:8" ht="12.75">
      <c r="A551" s="137"/>
      <c r="B551" s="505" t="s">
        <v>225</v>
      </c>
      <c r="C551" s="505"/>
      <c r="D551" s="505"/>
      <c r="E551" s="505"/>
      <c r="F551" s="505"/>
      <c r="G551" s="505"/>
      <c r="H551" s="136"/>
    </row>
    <row r="552" ht="12.75" hidden="1">
      <c r="H552" s="36"/>
    </row>
    <row r="553" spans="1:8" ht="13.5" hidden="1" thickTop="1">
      <c r="A553" s="471" t="s">
        <v>20</v>
      </c>
      <c r="B553" s="471" t="s">
        <v>21</v>
      </c>
      <c r="C553" s="468" t="s">
        <v>22</v>
      </c>
      <c r="D553" s="469"/>
      <c r="E553" s="468" t="s">
        <v>23</v>
      </c>
      <c r="F553" s="469"/>
      <c r="G553" s="468" t="s">
        <v>12</v>
      </c>
      <c r="H553" s="469"/>
    </row>
    <row r="554" spans="1:8" ht="12.75" hidden="1">
      <c r="A554" s="472"/>
      <c r="B554" s="472"/>
      <c r="C554" s="157" t="s">
        <v>226</v>
      </c>
      <c r="D554" s="49" t="s">
        <v>226</v>
      </c>
      <c r="E554" s="157" t="s">
        <v>226</v>
      </c>
      <c r="F554" s="49" t="s">
        <v>226</v>
      </c>
      <c r="G554" s="157" t="s">
        <v>226</v>
      </c>
      <c r="H554" s="49" t="s">
        <v>226</v>
      </c>
    </row>
    <row r="555" spans="1:8" ht="13.5" hidden="1" thickBot="1">
      <c r="A555" s="473"/>
      <c r="B555" s="473"/>
      <c r="C555" s="159" t="s">
        <v>292</v>
      </c>
      <c r="D555" s="158" t="s">
        <v>1</v>
      </c>
      <c r="E555" s="159" t="s">
        <v>1</v>
      </c>
      <c r="F555" s="158" t="s">
        <v>363</v>
      </c>
      <c r="G555" s="159" t="s">
        <v>292</v>
      </c>
      <c r="H555" s="158" t="s">
        <v>1</v>
      </c>
    </row>
    <row r="556" spans="1:8" ht="13.5" hidden="1" thickTop="1">
      <c r="A556" s="7" t="s">
        <v>126</v>
      </c>
      <c r="B556" s="3" t="s">
        <v>128</v>
      </c>
      <c r="C556" s="106"/>
      <c r="D556" s="111"/>
      <c r="E556" s="106"/>
      <c r="F556" s="111"/>
      <c r="G556" s="175"/>
      <c r="H556" s="8"/>
    </row>
    <row r="557" spans="1:8" ht="12.75" hidden="1">
      <c r="A557" s="10" t="s">
        <v>129</v>
      </c>
      <c r="B557" s="4" t="s">
        <v>130</v>
      </c>
      <c r="C557" s="86"/>
      <c r="D557" s="30"/>
      <c r="E557" s="86"/>
      <c r="F557" s="30"/>
      <c r="G557" s="176"/>
      <c r="H557" s="5"/>
    </row>
    <row r="558" spans="1:8" ht="12.75" hidden="1">
      <c r="A558" s="10" t="s">
        <v>131</v>
      </c>
      <c r="B558" s="4" t="s">
        <v>132</v>
      </c>
      <c r="C558" s="86">
        <v>0</v>
      </c>
      <c r="D558" s="30"/>
      <c r="E558" s="86">
        <v>0</v>
      </c>
      <c r="F558" s="30">
        <v>0</v>
      </c>
      <c r="G558" s="176">
        <v>0</v>
      </c>
      <c r="H558" s="5">
        <v>0</v>
      </c>
    </row>
    <row r="559" spans="1:8" ht="12.75" hidden="1">
      <c r="A559" s="10" t="s">
        <v>133</v>
      </c>
      <c r="B559" s="4" t="s">
        <v>134</v>
      </c>
      <c r="C559" s="86"/>
      <c r="D559" s="30"/>
      <c r="E559" s="86"/>
      <c r="F559" s="30"/>
      <c r="G559" s="176"/>
      <c r="H559" s="5"/>
    </row>
    <row r="560" spans="1:8" ht="12.75" hidden="1">
      <c r="A560" s="10" t="s">
        <v>135</v>
      </c>
      <c r="B560" s="4" t="s">
        <v>136</v>
      </c>
      <c r="C560" s="86"/>
      <c r="D560" s="30"/>
      <c r="E560" s="86"/>
      <c r="F560" s="30"/>
      <c r="G560" s="176"/>
      <c r="H560" s="5"/>
    </row>
    <row r="561" spans="1:8" ht="12.75" hidden="1">
      <c r="A561" s="10" t="s">
        <v>137</v>
      </c>
      <c r="B561" s="4" t="s">
        <v>138</v>
      </c>
      <c r="C561" s="86"/>
      <c r="D561" s="30"/>
      <c r="E561" s="86"/>
      <c r="F561" s="30"/>
      <c r="G561" s="176"/>
      <c r="H561" s="5"/>
    </row>
    <row r="562" spans="1:8" ht="12.75" hidden="1">
      <c r="A562" s="10" t="s">
        <v>139</v>
      </c>
      <c r="B562" s="4" t="s">
        <v>140</v>
      </c>
      <c r="C562" s="86"/>
      <c r="D562" s="30"/>
      <c r="E562" s="86"/>
      <c r="F562" s="30"/>
      <c r="G562" s="176"/>
      <c r="H562" s="5"/>
    </row>
    <row r="563" spans="1:8" ht="12.75" hidden="1">
      <c r="A563" s="10" t="s">
        <v>141</v>
      </c>
      <c r="B563" s="4" t="s">
        <v>142</v>
      </c>
      <c r="C563" s="86">
        <v>0</v>
      </c>
      <c r="D563" s="30"/>
      <c r="E563" s="86">
        <v>0</v>
      </c>
      <c r="F563" s="30">
        <v>0</v>
      </c>
      <c r="G563" s="176">
        <v>0</v>
      </c>
      <c r="H563" s="5">
        <v>0</v>
      </c>
    </row>
    <row r="564" spans="1:8" ht="12.75" hidden="1">
      <c r="A564" s="10" t="s">
        <v>143</v>
      </c>
      <c r="B564" s="4" t="s">
        <v>144</v>
      </c>
      <c r="C564" s="86"/>
      <c r="D564" s="30"/>
      <c r="E564" s="86"/>
      <c r="F564" s="30"/>
      <c r="G564" s="176"/>
      <c r="H564" s="5"/>
    </row>
    <row r="565" spans="1:8" ht="12.75" hidden="1">
      <c r="A565" s="10" t="s">
        <v>145</v>
      </c>
      <c r="B565" s="4" t="s">
        <v>146</v>
      </c>
      <c r="C565" s="86"/>
      <c r="D565" s="30"/>
      <c r="E565" s="86"/>
      <c r="F565" s="30"/>
      <c r="G565" s="176"/>
      <c r="H565" s="5"/>
    </row>
    <row r="566" spans="1:8" ht="12.75" hidden="1">
      <c r="A566" s="10" t="s">
        <v>147</v>
      </c>
      <c r="B566" s="4" t="s">
        <v>148</v>
      </c>
      <c r="C566" s="86"/>
      <c r="D566" s="30"/>
      <c r="E566" s="86"/>
      <c r="F566" s="30"/>
      <c r="G566" s="176"/>
      <c r="H566" s="5"/>
    </row>
    <row r="567" spans="1:8" ht="12.75" hidden="1">
      <c r="A567" s="10" t="s">
        <v>149</v>
      </c>
      <c r="B567" s="4" t="s">
        <v>150</v>
      </c>
      <c r="C567" s="86"/>
      <c r="D567" s="30"/>
      <c r="E567" s="86"/>
      <c r="F567" s="30"/>
      <c r="G567" s="176"/>
      <c r="H567" s="5"/>
    </row>
    <row r="568" spans="1:8" ht="12.75" hidden="1">
      <c r="A568" s="10" t="s">
        <v>151</v>
      </c>
      <c r="B568" s="4" t="s">
        <v>152</v>
      </c>
      <c r="C568" s="86"/>
      <c r="D568" s="30"/>
      <c r="E568" s="86"/>
      <c r="F568" s="30"/>
      <c r="G568" s="176"/>
      <c r="H568" s="5"/>
    </row>
    <row r="569" spans="1:8" ht="12.75" hidden="1">
      <c r="A569" s="10" t="s">
        <v>153</v>
      </c>
      <c r="B569" s="4" t="s">
        <v>154</v>
      </c>
      <c r="C569" s="86"/>
      <c r="D569" s="30"/>
      <c r="E569" s="86"/>
      <c r="F569" s="30"/>
      <c r="G569" s="176"/>
      <c r="H569" s="5"/>
    </row>
    <row r="570" spans="1:8" ht="12.75" hidden="1">
      <c r="A570" s="10" t="s">
        <v>155</v>
      </c>
      <c r="B570" s="4" t="s">
        <v>157</v>
      </c>
      <c r="C570" s="86"/>
      <c r="D570" s="30"/>
      <c r="E570" s="86"/>
      <c r="F570" s="30"/>
      <c r="G570" s="176"/>
      <c r="H570" s="5"/>
    </row>
    <row r="571" spans="1:8" ht="12.75" hidden="1">
      <c r="A571" s="10" t="s">
        <v>159</v>
      </c>
      <c r="B571" s="4" t="s">
        <v>158</v>
      </c>
      <c r="C571" s="86"/>
      <c r="D571" s="30"/>
      <c r="E571" s="86"/>
      <c r="F571" s="30"/>
      <c r="G571" s="176"/>
      <c r="H571" s="5"/>
    </row>
    <row r="572" spans="1:8" ht="12.75" hidden="1">
      <c r="A572" s="10" t="s">
        <v>162</v>
      </c>
      <c r="B572" s="4" t="s">
        <v>163</v>
      </c>
      <c r="C572" s="86"/>
      <c r="D572" s="30"/>
      <c r="E572" s="86"/>
      <c r="F572" s="30"/>
      <c r="G572" s="176"/>
      <c r="H572" s="5"/>
    </row>
    <row r="573" spans="1:8" ht="12.75" hidden="1">
      <c r="A573" s="10" t="s">
        <v>164</v>
      </c>
      <c r="B573" s="4" t="s">
        <v>165</v>
      </c>
      <c r="C573" s="86"/>
      <c r="D573" s="30"/>
      <c r="E573" s="86"/>
      <c r="F573" s="30"/>
      <c r="G573" s="176"/>
      <c r="H573" s="5"/>
    </row>
    <row r="574" spans="1:8" ht="12.75" hidden="1">
      <c r="A574" s="10" t="s">
        <v>166</v>
      </c>
      <c r="B574" s="4" t="s">
        <v>167</v>
      </c>
      <c r="C574" s="86"/>
      <c r="D574" s="30"/>
      <c r="E574" s="86"/>
      <c r="F574" s="30"/>
      <c r="G574" s="176"/>
      <c r="H574" s="5"/>
    </row>
    <row r="575" spans="1:8" ht="12.75" hidden="1">
      <c r="A575" s="10" t="s">
        <v>168</v>
      </c>
      <c r="B575" s="4" t="s">
        <v>169</v>
      </c>
      <c r="C575" s="86"/>
      <c r="D575" s="30"/>
      <c r="E575" s="86"/>
      <c r="F575" s="30"/>
      <c r="G575" s="176"/>
      <c r="H575" s="5"/>
    </row>
    <row r="576" spans="1:8" ht="12.75" hidden="1">
      <c r="A576" s="10" t="s">
        <v>170</v>
      </c>
      <c r="B576" s="153" t="s">
        <v>76</v>
      </c>
      <c r="C576" s="86"/>
      <c r="D576" s="30"/>
      <c r="E576" s="86"/>
      <c r="F576" s="30"/>
      <c r="G576" s="176"/>
      <c r="H576" s="5"/>
    </row>
    <row r="577" spans="1:8" ht="12.75" hidden="1">
      <c r="A577" s="10" t="s">
        <v>172</v>
      </c>
      <c r="B577" s="4" t="s">
        <v>173</v>
      </c>
      <c r="C577" s="86"/>
      <c r="D577" s="30"/>
      <c r="E577" s="86"/>
      <c r="F577" s="30"/>
      <c r="G577" s="176"/>
      <c r="H577" s="5"/>
    </row>
    <row r="578" spans="1:8" ht="12.75" hidden="1">
      <c r="A578" s="10" t="s">
        <v>205</v>
      </c>
      <c r="B578" s="153" t="s">
        <v>208</v>
      </c>
      <c r="C578" s="86"/>
      <c r="D578" s="30"/>
      <c r="E578" s="86"/>
      <c r="F578" s="30"/>
      <c r="G578" s="176"/>
      <c r="H578" s="5"/>
    </row>
    <row r="579" spans="1:8" ht="12.75" hidden="1">
      <c r="A579" s="10" t="s">
        <v>174</v>
      </c>
      <c r="B579" s="4" t="s">
        <v>175</v>
      </c>
      <c r="C579" s="86"/>
      <c r="D579" s="30"/>
      <c r="E579" s="86"/>
      <c r="F579" s="30"/>
      <c r="G579" s="176"/>
      <c r="H579" s="5"/>
    </row>
    <row r="580" spans="1:8" ht="12.75" hidden="1">
      <c r="A580" s="11" t="s">
        <v>176</v>
      </c>
      <c r="B580" s="12" t="s">
        <v>177</v>
      </c>
      <c r="C580" s="264"/>
      <c r="D580" s="266"/>
      <c r="E580" s="264"/>
      <c r="F580" s="266"/>
      <c r="G580" s="267"/>
      <c r="H580" s="268"/>
    </row>
    <row r="581" spans="1:8" ht="12.75">
      <c r="A581" s="442"/>
      <c r="B581" s="137"/>
      <c r="C581" s="135"/>
      <c r="D581" s="135"/>
      <c r="E581" s="135"/>
      <c r="F581" s="135"/>
      <c r="G581" s="136"/>
      <c r="H581" s="136"/>
    </row>
    <row r="582" spans="1:8" ht="13.5" thickBot="1">
      <c r="A582" s="442"/>
      <c r="B582" s="137"/>
      <c r="C582" s="135"/>
      <c r="D582" s="135"/>
      <c r="E582" s="135"/>
      <c r="F582" s="135"/>
      <c r="G582" s="136"/>
      <c r="H582" s="136"/>
    </row>
    <row r="583" spans="1:8" ht="13.5" customHeight="1" thickTop="1">
      <c r="A583" s="471" t="s">
        <v>20</v>
      </c>
      <c r="B583" s="471" t="s">
        <v>21</v>
      </c>
      <c r="C583" s="468" t="s">
        <v>22</v>
      </c>
      <c r="D583" s="469"/>
      <c r="E583" s="468" t="s">
        <v>23</v>
      </c>
      <c r="F583" s="469"/>
      <c r="G583" s="468" t="s">
        <v>12</v>
      </c>
      <c r="H583" s="469"/>
    </row>
    <row r="584" spans="1:8" ht="12.75">
      <c r="A584" s="472"/>
      <c r="B584" s="472"/>
      <c r="C584" s="157" t="s">
        <v>226</v>
      </c>
      <c r="D584" s="49" t="s">
        <v>226</v>
      </c>
      <c r="E584" s="157" t="s">
        <v>226</v>
      </c>
      <c r="F584" s="49" t="s">
        <v>226</v>
      </c>
      <c r="G584" s="157" t="s">
        <v>226</v>
      </c>
      <c r="H584" s="49" t="s">
        <v>226</v>
      </c>
    </row>
    <row r="585" spans="1:8" ht="13.5" thickBot="1">
      <c r="A585" s="473"/>
      <c r="B585" s="473"/>
      <c r="C585" s="159" t="s">
        <v>292</v>
      </c>
      <c r="D585" s="158" t="s">
        <v>1</v>
      </c>
      <c r="E585" s="159" t="s">
        <v>292</v>
      </c>
      <c r="F585" s="158" t="s">
        <v>363</v>
      </c>
      <c r="G585" s="159" t="s">
        <v>292</v>
      </c>
      <c r="H585" s="158" t="s">
        <v>1</v>
      </c>
    </row>
    <row r="586" spans="1:8" ht="13.5" thickTop="1">
      <c r="A586" s="443" t="s">
        <v>178</v>
      </c>
      <c r="B586" s="224" t="s">
        <v>179</v>
      </c>
      <c r="C586" s="132"/>
      <c r="D586" s="132"/>
      <c r="E586" s="132"/>
      <c r="F586" s="132"/>
      <c r="G586" s="315"/>
      <c r="H586" s="315"/>
    </row>
    <row r="587" spans="1:8" ht="12.75">
      <c r="A587" s="443" t="s">
        <v>180</v>
      </c>
      <c r="B587" s="224" t="s">
        <v>181</v>
      </c>
      <c r="C587" s="132"/>
      <c r="D587" s="132"/>
      <c r="E587" s="132"/>
      <c r="F587" s="132"/>
      <c r="G587" s="315"/>
      <c r="H587" s="315"/>
    </row>
    <row r="588" spans="1:8" ht="12.75" hidden="1">
      <c r="A588" s="443" t="s">
        <v>182</v>
      </c>
      <c r="B588" s="224" t="s">
        <v>183</v>
      </c>
      <c r="C588" s="132"/>
      <c r="D588" s="132"/>
      <c r="E588" s="132"/>
      <c r="F588" s="132"/>
      <c r="G588" s="315"/>
      <c r="H588" s="315"/>
    </row>
    <row r="589" spans="1:8" ht="12.75" hidden="1">
      <c r="A589" s="443" t="s">
        <v>184</v>
      </c>
      <c r="B589" s="224" t="s">
        <v>185</v>
      </c>
      <c r="C589" s="132"/>
      <c r="D589" s="132"/>
      <c r="E589" s="132"/>
      <c r="F589" s="132"/>
      <c r="G589" s="315"/>
      <c r="H589" s="315"/>
    </row>
    <row r="590" spans="1:8" ht="12.75" hidden="1">
      <c r="A590" s="443" t="s">
        <v>186</v>
      </c>
      <c r="B590" s="224" t="s">
        <v>187</v>
      </c>
      <c r="C590" s="132"/>
      <c r="D590" s="132"/>
      <c r="E590" s="132"/>
      <c r="F590" s="132"/>
      <c r="G590" s="315"/>
      <c r="H590" s="315"/>
    </row>
    <row r="591" spans="1:8" ht="12.75" hidden="1">
      <c r="A591" s="443" t="s">
        <v>188</v>
      </c>
      <c r="B591" s="224" t="s">
        <v>189</v>
      </c>
      <c r="C591" s="132"/>
      <c r="D591" s="132"/>
      <c r="E591" s="132"/>
      <c r="F591" s="132"/>
      <c r="G591" s="315"/>
      <c r="H591" s="315"/>
    </row>
    <row r="592" spans="1:8" ht="12.75" hidden="1">
      <c r="A592" s="443" t="s">
        <v>190</v>
      </c>
      <c r="B592" s="224" t="s">
        <v>191</v>
      </c>
      <c r="C592" s="132"/>
      <c r="D592" s="132"/>
      <c r="E592" s="132"/>
      <c r="F592" s="132"/>
      <c r="G592" s="315"/>
      <c r="H592" s="315"/>
    </row>
    <row r="593" spans="1:8" ht="12.75">
      <c r="A593" s="443" t="s">
        <v>192</v>
      </c>
      <c r="B593" s="224" t="s">
        <v>193</v>
      </c>
      <c r="C593" s="132"/>
      <c r="D593" s="132"/>
      <c r="E593" s="132"/>
      <c r="F593" s="132"/>
      <c r="G593" s="315"/>
      <c r="H593" s="315"/>
    </row>
    <row r="594" spans="1:8" ht="12.75">
      <c r="A594" s="443" t="s">
        <v>194</v>
      </c>
      <c r="B594" s="224" t="s">
        <v>195</v>
      </c>
      <c r="C594" s="132"/>
      <c r="D594" s="132"/>
      <c r="E594" s="132">
        <v>70000</v>
      </c>
      <c r="F594" s="132">
        <v>100000</v>
      </c>
      <c r="G594" s="315"/>
      <c r="H594" s="315"/>
    </row>
    <row r="595" spans="1:8" ht="12.75">
      <c r="A595" s="444" t="s">
        <v>196</v>
      </c>
      <c r="B595" s="445" t="s">
        <v>197</v>
      </c>
      <c r="C595" s="241">
        <v>0</v>
      </c>
      <c r="D595" s="241"/>
      <c r="E595" s="241">
        <v>70000</v>
      </c>
      <c r="F595" s="241">
        <v>100000</v>
      </c>
      <c r="G595" s="242">
        <v>0</v>
      </c>
      <c r="H595" s="242">
        <v>0</v>
      </c>
    </row>
    <row r="596" spans="1:8" ht="13.5" customHeight="1">
      <c r="A596" s="34"/>
      <c r="B596" s="35"/>
      <c r="C596" s="105"/>
      <c r="D596" s="105"/>
      <c r="E596" s="105"/>
      <c r="F596" s="105"/>
      <c r="G596" s="36"/>
      <c r="H596" s="136"/>
    </row>
    <row r="597" spans="1:8" ht="12.75">
      <c r="A597" s="34"/>
      <c r="B597" s="35"/>
      <c r="C597" s="105"/>
      <c r="D597" s="105"/>
      <c r="E597" s="105"/>
      <c r="F597" s="105"/>
      <c r="G597" s="36"/>
      <c r="H597" s="136"/>
    </row>
    <row r="598" spans="1:8" ht="12.75">
      <c r="A598" s="34"/>
      <c r="B598" s="35"/>
      <c r="C598" s="105"/>
      <c r="D598" s="105"/>
      <c r="E598" s="105"/>
      <c r="F598" s="105"/>
      <c r="G598" s="36"/>
      <c r="H598" s="136"/>
    </row>
    <row r="599" spans="1:8" ht="12.75">
      <c r="A599" s="34"/>
      <c r="B599" s="35"/>
      <c r="C599" s="105"/>
      <c r="D599" s="105"/>
      <c r="E599" s="105"/>
      <c r="F599" s="105"/>
      <c r="G599" s="36"/>
      <c r="H599" s="36"/>
    </row>
    <row r="600" spans="1:8" ht="13.5" customHeight="1">
      <c r="A600" s="34"/>
      <c r="B600" s="35"/>
      <c r="C600" s="105"/>
      <c r="D600" s="105"/>
      <c r="E600" s="105"/>
      <c r="F600" s="105"/>
      <c r="G600" s="36"/>
      <c r="H600" s="36"/>
    </row>
    <row r="601" spans="1:8" ht="12.75">
      <c r="A601" s="34"/>
      <c r="B601" s="35"/>
      <c r="C601" s="105"/>
      <c r="D601" s="105"/>
      <c r="E601" s="105"/>
      <c r="F601" s="105"/>
      <c r="G601" s="36"/>
      <c r="H601" s="36"/>
    </row>
    <row r="602" spans="1:8" ht="12.75">
      <c r="A602" s="34"/>
      <c r="B602" s="35"/>
      <c r="C602" s="105"/>
      <c r="D602" s="105"/>
      <c r="E602" s="105"/>
      <c r="F602" s="105"/>
      <c r="G602" s="36"/>
      <c r="H602" s="36"/>
    </row>
    <row r="603" spans="1:8" ht="12.75" hidden="1">
      <c r="A603" s="34"/>
      <c r="B603" s="35"/>
      <c r="C603" s="105"/>
      <c r="D603" s="105"/>
      <c r="E603" s="105"/>
      <c r="F603" s="105"/>
      <c r="G603" s="36"/>
      <c r="H603" s="36"/>
    </row>
    <row r="604" spans="1:8" ht="12.75" hidden="1">
      <c r="A604" s="34"/>
      <c r="B604" s="35"/>
      <c r="C604" s="105"/>
      <c r="D604" s="105"/>
      <c r="E604" s="105"/>
      <c r="F604" s="105"/>
      <c r="G604" s="36"/>
      <c r="H604" s="36"/>
    </row>
    <row r="605" spans="1:8" ht="12.75" hidden="1">
      <c r="A605" s="34"/>
      <c r="B605" s="35"/>
      <c r="C605" s="105"/>
      <c r="D605" s="105"/>
      <c r="E605" s="105"/>
      <c r="F605" s="105"/>
      <c r="G605" s="36"/>
      <c r="H605" s="36"/>
    </row>
    <row r="606" spans="1:8" ht="12.75" hidden="1">
      <c r="A606" s="34"/>
      <c r="B606" s="35"/>
      <c r="C606" s="105"/>
      <c r="D606" s="105"/>
      <c r="E606" s="105"/>
      <c r="F606" s="105"/>
      <c r="G606" s="36"/>
      <c r="H606" s="36"/>
    </row>
    <row r="607" spans="1:8" ht="12.75" hidden="1">
      <c r="A607" s="34"/>
      <c r="B607" s="35"/>
      <c r="C607" s="105"/>
      <c r="D607" s="105"/>
      <c r="E607" s="105"/>
      <c r="F607" s="105"/>
      <c r="G607" s="36"/>
      <c r="H607" s="36"/>
    </row>
    <row r="608" spans="1:8" ht="12.75" hidden="1">
      <c r="A608" s="34"/>
      <c r="B608" s="35"/>
      <c r="C608" s="105"/>
      <c r="D608" s="105"/>
      <c r="E608" s="105"/>
      <c r="F608" s="105"/>
      <c r="G608" s="36"/>
      <c r="H608" s="36"/>
    </row>
    <row r="609" spans="1:8" ht="12.75" hidden="1">
      <c r="A609" s="34"/>
      <c r="B609" s="35"/>
      <c r="C609" s="105"/>
      <c r="D609" s="105"/>
      <c r="E609" s="105"/>
      <c r="F609" s="105"/>
      <c r="G609" s="36"/>
      <c r="H609" s="36"/>
    </row>
    <row r="610" spans="1:8" ht="12.75" hidden="1">
      <c r="A610" s="34"/>
      <c r="B610" s="35"/>
      <c r="C610" s="105"/>
      <c r="D610" s="105"/>
      <c r="E610" s="105"/>
      <c r="F610" s="105"/>
      <c r="G610" s="36"/>
      <c r="H610" s="36"/>
    </row>
    <row r="611" spans="1:8" ht="12.75" hidden="1">
      <c r="A611" s="34"/>
      <c r="B611" s="35"/>
      <c r="C611" s="105"/>
      <c r="D611" s="105"/>
      <c r="E611" s="105"/>
      <c r="F611" s="105"/>
      <c r="G611" s="36"/>
      <c r="H611" s="36"/>
    </row>
    <row r="612" spans="1:8" ht="12.75" hidden="1">
      <c r="A612" s="34"/>
      <c r="B612" s="35"/>
      <c r="C612" s="105"/>
      <c r="D612" s="105"/>
      <c r="E612" s="105"/>
      <c r="F612" s="105"/>
      <c r="G612" s="36"/>
      <c r="H612" s="36"/>
    </row>
    <row r="613" spans="1:8" ht="12.75" hidden="1">
      <c r="A613" s="34"/>
      <c r="B613" s="35"/>
      <c r="C613" s="105"/>
      <c r="D613" s="105"/>
      <c r="E613" s="105"/>
      <c r="F613" s="105"/>
      <c r="G613" s="36"/>
      <c r="H613" s="36"/>
    </row>
    <row r="614" spans="1:8" ht="12.75" hidden="1">
      <c r="A614" s="34"/>
      <c r="B614" s="137"/>
      <c r="C614" s="105"/>
      <c r="D614" s="105"/>
      <c r="E614" s="105"/>
      <c r="F614" s="105"/>
      <c r="G614" s="105"/>
      <c r="H614" s="105"/>
    </row>
    <row r="615" spans="1:8" ht="12.75" hidden="1">
      <c r="A615" s="137"/>
      <c r="B615" s="137"/>
      <c r="C615" s="135"/>
      <c r="D615" s="135"/>
      <c r="E615" s="135"/>
      <c r="F615" s="135"/>
      <c r="G615" s="135"/>
      <c r="H615" s="135"/>
    </row>
    <row r="616" spans="1:8" ht="12.75" hidden="1">
      <c r="A616" s="137"/>
      <c r="B616" s="137"/>
      <c r="C616" s="135"/>
      <c r="D616" s="135"/>
      <c r="E616" s="135"/>
      <c r="F616" s="135"/>
      <c r="G616" s="135"/>
      <c r="H616" s="135"/>
    </row>
    <row r="617" spans="1:8" ht="12.75" hidden="1">
      <c r="A617" s="137"/>
      <c r="B617" s="137"/>
      <c r="C617" s="135"/>
      <c r="D617" s="135"/>
      <c r="E617" s="135"/>
      <c r="F617" s="135"/>
      <c r="G617" s="135"/>
      <c r="H617" s="135"/>
    </row>
    <row r="618" spans="1:8" ht="12.75" hidden="1">
      <c r="A618" s="137"/>
      <c r="B618" s="137"/>
      <c r="C618" s="135"/>
      <c r="D618" s="135"/>
      <c r="E618" s="135"/>
      <c r="F618" s="135"/>
      <c r="G618" s="135"/>
      <c r="H618" s="135"/>
    </row>
    <row r="619" spans="1:8" ht="12.75" hidden="1">
      <c r="A619" s="137"/>
      <c r="B619" s="137"/>
      <c r="C619" s="151"/>
      <c r="D619" s="151"/>
      <c r="E619" s="151"/>
      <c r="F619" s="151"/>
      <c r="G619" s="137"/>
      <c r="H619" s="136"/>
    </row>
    <row r="620" spans="1:8" ht="12.75" hidden="1">
      <c r="A620" s="137"/>
      <c r="B620" s="137"/>
      <c r="C620" s="151"/>
      <c r="D620" s="151"/>
      <c r="E620" s="151"/>
      <c r="F620" s="151"/>
      <c r="G620" s="137"/>
      <c r="H620" s="136"/>
    </row>
    <row r="621" spans="1:8" ht="12.75" hidden="1">
      <c r="A621" s="137"/>
      <c r="B621" s="137"/>
      <c r="C621" s="135"/>
      <c r="D621" s="135"/>
      <c r="E621" s="135"/>
      <c r="F621" s="135"/>
      <c r="G621" s="135"/>
      <c r="H621" s="135"/>
    </row>
    <row r="622" spans="1:8" ht="12.75" hidden="1">
      <c r="A622" s="137"/>
      <c r="B622" s="137"/>
      <c r="C622" s="151"/>
      <c r="D622" s="151"/>
      <c r="E622" s="151"/>
      <c r="F622" s="151"/>
      <c r="G622" s="137"/>
      <c r="H622" s="135"/>
    </row>
    <row r="623" spans="1:8" ht="12.75" hidden="1">
      <c r="A623" s="137"/>
      <c r="B623" s="137"/>
      <c r="C623" s="151"/>
      <c r="D623" s="151"/>
      <c r="E623" s="151"/>
      <c r="F623" s="151"/>
      <c r="G623" s="137"/>
      <c r="H623" s="137"/>
    </row>
    <row r="624" spans="1:8" ht="12.75" hidden="1">
      <c r="A624" s="137"/>
      <c r="B624" s="137"/>
      <c r="C624" s="135"/>
      <c r="D624" s="135"/>
      <c r="E624" s="135"/>
      <c r="F624" s="135"/>
      <c r="G624" s="135"/>
      <c r="H624" s="135"/>
    </row>
    <row r="625" spans="1:8" ht="12.75" hidden="1">
      <c r="A625" s="137"/>
      <c r="B625" s="137"/>
      <c r="C625" s="135"/>
      <c r="D625" s="135"/>
      <c r="E625" s="135"/>
      <c r="F625" s="135"/>
      <c r="G625" s="135"/>
      <c r="H625" s="135"/>
    </row>
    <row r="626" spans="1:8" ht="12.75" hidden="1">
      <c r="A626" s="137"/>
      <c r="B626" s="137"/>
      <c r="C626" s="151"/>
      <c r="D626" s="151"/>
      <c r="E626" s="151"/>
      <c r="F626" s="151"/>
      <c r="G626" s="137"/>
      <c r="H626" s="137"/>
    </row>
    <row r="627" spans="1:8" ht="12.75" hidden="1">
      <c r="A627" s="137"/>
      <c r="B627" s="137"/>
      <c r="C627" s="151"/>
      <c r="D627" s="151"/>
      <c r="E627" s="151"/>
      <c r="F627" s="151"/>
      <c r="G627" s="137"/>
      <c r="H627" s="137"/>
    </row>
    <row r="628" ht="12.75" hidden="1">
      <c r="H628" s="20"/>
    </row>
    <row r="629" ht="12.75" hidden="1">
      <c r="H629" s="20"/>
    </row>
    <row r="630" ht="12.75" hidden="1">
      <c r="F630" s="29"/>
    </row>
    <row r="631" ht="12.75" hidden="1"/>
    <row r="632" ht="12.75" hidden="1"/>
    <row r="633" ht="12.75" hidden="1">
      <c r="F633" s="29"/>
    </row>
    <row r="634" ht="12.75" hidden="1">
      <c r="F634" s="29"/>
    </row>
    <row r="635" ht="12.75" hidden="1"/>
    <row r="637" ht="12.75">
      <c r="K637" s="1">
        <v>100000</v>
      </c>
    </row>
    <row r="639" ht="12.75">
      <c r="K639" s="348">
        <f>SUM(K100:K638)</f>
        <v>1018935</v>
      </c>
    </row>
  </sheetData>
  <sheetProtection/>
  <mergeCells count="105">
    <mergeCell ref="G1:H1"/>
    <mergeCell ref="G44:H44"/>
    <mergeCell ref="G47:H47"/>
    <mergeCell ref="B2:G2"/>
    <mergeCell ref="E4:F4"/>
    <mergeCell ref="C319:D319"/>
    <mergeCell ref="G243:H243"/>
    <mergeCell ref="A583:A585"/>
    <mergeCell ref="B583:B585"/>
    <mergeCell ref="C583:D583"/>
    <mergeCell ref="E583:F583"/>
    <mergeCell ref="G583:H583"/>
    <mergeCell ref="G104:H104"/>
    <mergeCell ref="B105:G105"/>
    <mergeCell ref="G107:H107"/>
    <mergeCell ref="B152:B154"/>
    <mergeCell ref="G246:H246"/>
    <mergeCell ref="B201:B203"/>
    <mergeCell ref="A4:A6"/>
    <mergeCell ref="G4:H4"/>
    <mergeCell ref="B4:B6"/>
    <mergeCell ref="C4:D4"/>
    <mergeCell ref="B79:C79"/>
    <mergeCell ref="B82:C82"/>
    <mergeCell ref="B48:G48"/>
    <mergeCell ref="C50:D50"/>
    <mergeCell ref="G50:H50"/>
    <mergeCell ref="B50:B52"/>
    <mergeCell ref="A107:A109"/>
    <mergeCell ref="B107:B109"/>
    <mergeCell ref="C107:D107"/>
    <mergeCell ref="G149:H149"/>
    <mergeCell ref="G201:H201"/>
    <mergeCell ref="E319:F319"/>
    <mergeCell ref="A152:A154"/>
    <mergeCell ref="E152:F152"/>
    <mergeCell ref="E107:F107"/>
    <mergeCell ref="C152:D152"/>
    <mergeCell ref="G152:H152"/>
    <mergeCell ref="E50:F50"/>
    <mergeCell ref="A50:A52"/>
    <mergeCell ref="B150:H150"/>
    <mergeCell ref="G439:H439"/>
    <mergeCell ref="G436:H436"/>
    <mergeCell ref="B317:G317"/>
    <mergeCell ref="G316:H316"/>
    <mergeCell ref="B199:G199"/>
    <mergeCell ref="B319:B321"/>
    <mergeCell ref="G365:H365"/>
    <mergeCell ref="B371:B373"/>
    <mergeCell ref="B249:G249"/>
    <mergeCell ref="A553:A555"/>
    <mergeCell ref="B251:B253"/>
    <mergeCell ref="C276:D276"/>
    <mergeCell ref="C371:D371"/>
    <mergeCell ref="B365:E365"/>
    <mergeCell ref="B276:B278"/>
    <mergeCell ref="B440:G440"/>
    <mergeCell ref="B369:G369"/>
    <mergeCell ref="G371:H371"/>
    <mergeCell ref="B366:G366"/>
    <mergeCell ref="E371:F371"/>
    <mergeCell ref="B553:B555"/>
    <mergeCell ref="B551:G551"/>
    <mergeCell ref="G550:H550"/>
    <mergeCell ref="G553:H553"/>
    <mergeCell ref="E553:F553"/>
    <mergeCell ref="E508:F508"/>
    <mergeCell ref="C553:D553"/>
    <mergeCell ref="C508:D508"/>
    <mergeCell ref="G508:H508"/>
    <mergeCell ref="C442:D442"/>
    <mergeCell ref="E442:F442"/>
    <mergeCell ref="G442:H442"/>
    <mergeCell ref="G505:H505"/>
    <mergeCell ref="A251:A253"/>
    <mergeCell ref="E251:F251"/>
    <mergeCell ref="B442:B444"/>
    <mergeCell ref="A412:A414"/>
    <mergeCell ref="B506:G506"/>
    <mergeCell ref="B508:B510"/>
    <mergeCell ref="C412:D412"/>
    <mergeCell ref="A508:A510"/>
    <mergeCell ref="A442:A444"/>
    <mergeCell ref="G273:H273"/>
    <mergeCell ref="A371:A373"/>
    <mergeCell ref="G412:H412"/>
    <mergeCell ref="E201:F201"/>
    <mergeCell ref="A201:A203"/>
    <mergeCell ref="A319:A321"/>
    <mergeCell ref="C201:D201"/>
    <mergeCell ref="A276:A278"/>
    <mergeCell ref="G276:H276"/>
    <mergeCell ref="E412:F412"/>
    <mergeCell ref="B412:B414"/>
    <mergeCell ref="G319:H319"/>
    <mergeCell ref="E276:F276"/>
    <mergeCell ref="B274:G274"/>
    <mergeCell ref="G251:H251"/>
    <mergeCell ref="B254:C254"/>
    <mergeCell ref="G196:H196"/>
    <mergeCell ref="G198:H198"/>
    <mergeCell ref="C251:D251"/>
    <mergeCell ref="B256:C256"/>
    <mergeCell ref="G248:H248"/>
  </mergeCells>
  <printOptions horizontalCentered="1"/>
  <pageMargins left="0.3937007874015748" right="0.3937007874015748" top="0.5905511811023623" bottom="0.5118110236220472" header="0.3937007874015748" footer="0.3937007874015748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="90" zoomScaleNormal="90" zoomScalePageLayoutView="0" workbookViewId="0" topLeftCell="A13">
      <selection activeCell="G17" sqref="G17"/>
    </sheetView>
  </sheetViews>
  <sheetFormatPr defaultColWidth="9.140625" defaultRowHeight="12.75"/>
  <cols>
    <col min="1" max="1" width="4.140625" style="1" customWidth="1"/>
    <col min="2" max="2" width="5.00390625" style="21" customWidth="1"/>
    <col min="3" max="3" width="57.7109375" style="1" customWidth="1"/>
    <col min="4" max="4" width="12.28125" style="1" customWidth="1"/>
    <col min="5" max="6" width="12.00390625" style="1" customWidth="1"/>
    <col min="7" max="7" width="12.28125" style="1" customWidth="1"/>
    <col min="8" max="16384" width="9.140625" style="1" customWidth="1"/>
  </cols>
  <sheetData>
    <row r="1" spans="4:5" ht="12.75">
      <c r="D1" s="161" t="s">
        <v>524</v>
      </c>
      <c r="E1" s="161"/>
    </row>
    <row r="2" spans="1:6" ht="12.75">
      <c r="A2" s="516" t="s">
        <v>24</v>
      </c>
      <c r="B2" s="517"/>
      <c r="C2" s="517"/>
      <c r="D2" s="517"/>
      <c r="E2" s="517"/>
      <c r="F2" s="165"/>
    </row>
    <row r="3" spans="1:6" ht="12.75">
      <c r="A3" s="516" t="s">
        <v>89</v>
      </c>
      <c r="B3" s="516"/>
      <c r="C3" s="516"/>
      <c r="D3" s="516"/>
      <c r="E3" s="516"/>
      <c r="F3" s="164"/>
    </row>
    <row r="4" ht="13.5" thickBot="1"/>
    <row r="5" spans="1:6" ht="13.5" thickTop="1">
      <c r="A5" s="471" t="s">
        <v>227</v>
      </c>
      <c r="B5" s="471" t="s">
        <v>231</v>
      </c>
      <c r="C5" s="471"/>
      <c r="D5" s="116" t="s">
        <v>226</v>
      </c>
      <c r="E5" s="116" t="s">
        <v>226</v>
      </c>
      <c r="F5" s="134"/>
    </row>
    <row r="6" spans="1:6" ht="13.5" thickBot="1">
      <c r="A6" s="473"/>
      <c r="B6" s="473"/>
      <c r="C6" s="473"/>
      <c r="D6" s="84" t="s">
        <v>327</v>
      </c>
      <c r="E6" s="84" t="s">
        <v>363</v>
      </c>
      <c r="F6" s="134"/>
    </row>
    <row r="7" spans="1:6" ht="13.5" thickTop="1">
      <c r="A7" s="27"/>
      <c r="B7" s="514" t="s">
        <v>263</v>
      </c>
      <c r="C7" s="515"/>
      <c r="D7" s="9"/>
      <c r="E7" s="9"/>
      <c r="F7" s="136"/>
    </row>
    <row r="8" spans="1:6" ht="12.75">
      <c r="A8" s="4" t="s">
        <v>228</v>
      </c>
      <c r="B8" s="513" t="s">
        <v>232</v>
      </c>
      <c r="C8" s="513"/>
      <c r="D8" s="6"/>
      <c r="E8" s="6"/>
      <c r="F8" s="136"/>
    </row>
    <row r="9" spans="1:6" ht="12.75">
      <c r="A9" s="4" t="s">
        <v>233</v>
      </c>
      <c r="B9" s="26">
        <v>1098</v>
      </c>
      <c r="C9" s="4" t="s">
        <v>234</v>
      </c>
      <c r="D9" s="6">
        <v>11400</v>
      </c>
      <c r="E9" s="391">
        <v>11400</v>
      </c>
      <c r="F9" s="136"/>
    </row>
    <row r="10" spans="1:6" ht="12.75">
      <c r="A10" s="4" t="s">
        <v>235</v>
      </c>
      <c r="B10" s="26">
        <v>1098</v>
      </c>
      <c r="C10" s="4" t="s">
        <v>236</v>
      </c>
      <c r="D10" s="6">
        <v>5000</v>
      </c>
      <c r="E10" s="391">
        <v>36000</v>
      </c>
      <c r="F10" s="136"/>
    </row>
    <row r="11" spans="1:6" ht="12.75">
      <c r="A11" s="4" t="s">
        <v>229</v>
      </c>
      <c r="B11" s="513" t="s">
        <v>237</v>
      </c>
      <c r="C11" s="513"/>
      <c r="D11" s="6"/>
      <c r="E11" s="391">
        <v>1000</v>
      </c>
      <c r="F11" s="136"/>
    </row>
    <row r="12" spans="1:6" ht="12.75">
      <c r="A12" s="4" t="s">
        <v>238</v>
      </c>
      <c r="B12" s="26">
        <v>1098</v>
      </c>
      <c r="C12" s="4" t="s">
        <v>239</v>
      </c>
      <c r="D12" s="6">
        <v>1000</v>
      </c>
      <c r="E12" s="6">
        <v>1000</v>
      </c>
      <c r="F12" s="136"/>
    </row>
    <row r="13" spans="1:6" ht="12.75">
      <c r="A13" s="4" t="s">
        <v>240</v>
      </c>
      <c r="B13" s="26">
        <v>1098</v>
      </c>
      <c r="C13" s="4" t="s">
        <v>241</v>
      </c>
      <c r="D13" s="6"/>
      <c r="E13" s="6"/>
      <c r="F13" s="136"/>
    </row>
    <row r="14" spans="1:6" ht="13.5" thickBot="1">
      <c r="A14" s="24"/>
      <c r="B14" s="2"/>
      <c r="C14" s="24"/>
      <c r="D14" s="14"/>
      <c r="E14" s="14"/>
      <c r="F14" s="136"/>
    </row>
    <row r="15" spans="1:6" ht="13.5" thickTop="1">
      <c r="A15" s="27"/>
      <c r="B15" s="514" t="s">
        <v>294</v>
      </c>
      <c r="C15" s="515"/>
      <c r="D15" s="9"/>
      <c r="E15" s="9"/>
      <c r="F15" s="136"/>
    </row>
    <row r="16" spans="1:6" ht="12.75">
      <c r="A16" s="4" t="s">
        <v>228</v>
      </c>
      <c r="B16" s="513" t="s">
        <v>4</v>
      </c>
      <c r="C16" s="513"/>
      <c r="D16" s="6"/>
      <c r="E16" s="6"/>
      <c r="F16" s="136"/>
    </row>
    <row r="17" spans="1:6" ht="12.75">
      <c r="A17" s="46" t="s">
        <v>233</v>
      </c>
      <c r="B17" s="39">
        <v>4000</v>
      </c>
      <c r="C17" s="154" t="s">
        <v>175</v>
      </c>
      <c r="D17" s="28"/>
      <c r="E17" s="393">
        <v>5000</v>
      </c>
      <c r="F17" s="136"/>
    </row>
    <row r="18" spans="1:6" ht="13.5" thickBot="1">
      <c r="A18" s="4"/>
      <c r="B18" s="26"/>
      <c r="C18" s="4"/>
      <c r="D18" s="28"/>
      <c r="E18" s="28"/>
      <c r="F18" s="136"/>
    </row>
    <row r="19" spans="1:6" ht="13.5" thickTop="1">
      <c r="A19" s="27"/>
      <c r="B19" s="514" t="s">
        <v>295</v>
      </c>
      <c r="C19" s="515"/>
      <c r="D19" s="9"/>
      <c r="E19" s="9"/>
      <c r="F19" s="136"/>
    </row>
    <row r="20" spans="1:6" ht="12.75">
      <c r="A20" s="4" t="s">
        <v>228</v>
      </c>
      <c r="B20" s="513" t="s">
        <v>156</v>
      </c>
      <c r="C20" s="513"/>
      <c r="D20" s="6"/>
      <c r="E20" s="6"/>
      <c r="F20" s="136"/>
    </row>
    <row r="21" spans="1:6" ht="14.25" customHeight="1">
      <c r="A21" s="46" t="s">
        <v>233</v>
      </c>
      <c r="B21" s="39">
        <v>4200</v>
      </c>
      <c r="C21" s="22" t="s">
        <v>19</v>
      </c>
      <c r="D21" s="28"/>
      <c r="E21" s="28"/>
      <c r="F21" s="135"/>
    </row>
    <row r="22" spans="1:6" ht="12.75">
      <c r="A22" s="4" t="s">
        <v>235</v>
      </c>
      <c r="B22" s="26">
        <v>4200</v>
      </c>
      <c r="C22" s="4" t="s">
        <v>243</v>
      </c>
      <c r="D22" s="28">
        <v>2000</v>
      </c>
      <c r="E22" s="28">
        <v>2000</v>
      </c>
      <c r="F22" s="135"/>
    </row>
    <row r="23" spans="1:6" ht="13.5" thickBot="1">
      <c r="A23" s="12"/>
      <c r="B23" s="39"/>
      <c r="C23" s="12"/>
      <c r="D23" s="115"/>
      <c r="E23" s="115"/>
      <c r="F23" s="136"/>
    </row>
    <row r="24" spans="1:6" ht="13.5" thickTop="1">
      <c r="A24" s="27"/>
      <c r="B24" s="514" t="s">
        <v>296</v>
      </c>
      <c r="C24" s="515"/>
      <c r="D24" s="9"/>
      <c r="E24" s="9"/>
      <c r="F24" s="136"/>
    </row>
    <row r="25" spans="1:6" ht="12.75">
      <c r="A25" s="4" t="s">
        <v>228</v>
      </c>
      <c r="B25" s="513" t="s">
        <v>247</v>
      </c>
      <c r="C25" s="513"/>
      <c r="D25" s="6"/>
      <c r="E25" s="6"/>
      <c r="F25" s="136"/>
    </row>
    <row r="26" spans="1:6" ht="12.75">
      <c r="A26" s="4" t="s">
        <v>233</v>
      </c>
      <c r="B26" s="26">
        <v>4500</v>
      </c>
      <c r="C26" s="4" t="s">
        <v>248</v>
      </c>
      <c r="D26" s="6">
        <v>26000</v>
      </c>
      <c r="E26" s="391">
        <v>56000</v>
      </c>
      <c r="F26" s="136"/>
    </row>
    <row r="27" spans="1:6" ht="12.75">
      <c r="A27" s="4" t="s">
        <v>229</v>
      </c>
      <c r="B27" s="513" t="s">
        <v>249</v>
      </c>
      <c r="C27" s="513"/>
      <c r="D27" s="6"/>
      <c r="E27" s="6"/>
      <c r="F27" s="136"/>
    </row>
    <row r="28" spans="1:6" ht="25.5">
      <c r="A28" s="4" t="s">
        <v>238</v>
      </c>
      <c r="B28" s="40">
        <v>4214</v>
      </c>
      <c r="C28" s="22" t="s">
        <v>250</v>
      </c>
      <c r="D28" s="28">
        <v>1500</v>
      </c>
      <c r="E28" s="393">
        <v>1500</v>
      </c>
      <c r="F28" s="135"/>
    </row>
    <row r="29" spans="1:6" ht="12.75">
      <c r="A29" s="4" t="s">
        <v>230</v>
      </c>
      <c r="B29" s="513" t="s">
        <v>251</v>
      </c>
      <c r="C29" s="513"/>
      <c r="D29" s="6"/>
      <c r="E29" s="391">
        <v>58500</v>
      </c>
      <c r="F29" s="136"/>
    </row>
    <row r="30" spans="1:6" ht="12.75">
      <c r="A30" s="4" t="s">
        <v>252</v>
      </c>
      <c r="B30" s="26"/>
      <c r="C30" s="4" t="s">
        <v>253</v>
      </c>
      <c r="D30" s="6"/>
      <c r="E30" s="6"/>
      <c r="F30" s="136"/>
    </row>
    <row r="31" spans="1:6" ht="12.75">
      <c r="A31" s="4" t="s">
        <v>254</v>
      </c>
      <c r="B31" s="26"/>
      <c r="C31" s="4" t="s">
        <v>255</v>
      </c>
      <c r="D31" s="6"/>
      <c r="E31" s="6"/>
      <c r="F31" s="136"/>
    </row>
    <row r="32" spans="1:6" ht="12.75">
      <c r="A32" s="4" t="s">
        <v>256</v>
      </c>
      <c r="B32" s="26"/>
      <c r="C32" s="4" t="s">
        <v>257</v>
      </c>
      <c r="D32" s="6"/>
      <c r="E32" s="6">
        <v>58500</v>
      </c>
      <c r="F32" s="136"/>
    </row>
    <row r="33" spans="1:6" ht="13.5" thickBot="1">
      <c r="A33" s="24"/>
      <c r="B33" s="2"/>
      <c r="C33" s="24"/>
      <c r="D33" s="14"/>
      <c r="E33" s="14"/>
      <c r="F33" s="136"/>
    </row>
    <row r="34" spans="1:6" ht="13.5" thickTop="1">
      <c r="A34" s="27"/>
      <c r="B34" s="514" t="s">
        <v>297</v>
      </c>
      <c r="C34" s="515"/>
      <c r="D34" s="9"/>
      <c r="E34" s="9"/>
      <c r="F34" s="136"/>
    </row>
    <row r="35" spans="1:6" ht="12.75">
      <c r="A35" s="4" t="s">
        <v>228</v>
      </c>
      <c r="B35" s="513" t="s">
        <v>258</v>
      </c>
      <c r="C35" s="513"/>
      <c r="D35" s="6"/>
      <c r="E35" s="6"/>
      <c r="F35" s="136"/>
    </row>
    <row r="36" spans="1:6" ht="25.5">
      <c r="A36" s="4" t="s">
        <v>233</v>
      </c>
      <c r="B36" s="26">
        <v>1020</v>
      </c>
      <c r="C36" s="22" t="s">
        <v>214</v>
      </c>
      <c r="D36" s="6"/>
      <c r="E36" s="190"/>
      <c r="F36" s="136"/>
    </row>
    <row r="37" spans="1:6" ht="12.75">
      <c r="A37" s="4" t="s">
        <v>235</v>
      </c>
      <c r="B37" s="26"/>
      <c r="C37" s="22" t="s">
        <v>245</v>
      </c>
      <c r="D37" s="28"/>
      <c r="E37" s="190"/>
      <c r="F37" s="135"/>
    </row>
    <row r="38" spans="1:6" ht="12.75">
      <c r="A38" s="4" t="s">
        <v>259</v>
      </c>
      <c r="B38" s="26">
        <v>1062</v>
      </c>
      <c r="C38" s="22" t="s">
        <v>167</v>
      </c>
      <c r="D38" s="28"/>
      <c r="E38" s="190"/>
      <c r="F38" s="135"/>
    </row>
    <row r="39" spans="1:6" ht="25.5">
      <c r="A39" s="4" t="s">
        <v>260</v>
      </c>
      <c r="B39" s="26">
        <v>1092</v>
      </c>
      <c r="C39" s="22" t="s">
        <v>246</v>
      </c>
      <c r="D39" s="6"/>
      <c r="E39" s="190"/>
      <c r="F39" s="136"/>
    </row>
    <row r="40" spans="1:6" ht="25.5">
      <c r="A40" s="4" t="s">
        <v>485</v>
      </c>
      <c r="B40" s="26">
        <v>1098</v>
      </c>
      <c r="C40" s="22" t="s">
        <v>262</v>
      </c>
      <c r="D40" s="6"/>
      <c r="E40" s="6"/>
      <c r="F40" s="136"/>
    </row>
    <row r="41" spans="1:6" ht="12.75">
      <c r="A41" s="4" t="s">
        <v>261</v>
      </c>
      <c r="B41" s="26">
        <v>4300</v>
      </c>
      <c r="C41" s="22" t="s">
        <v>393</v>
      </c>
      <c r="D41" s="6">
        <v>10000</v>
      </c>
      <c r="E41" s="391">
        <v>40000</v>
      </c>
      <c r="F41" s="136"/>
    </row>
    <row r="42" spans="1:6" ht="12.75">
      <c r="A42" s="224">
        <v>1.7</v>
      </c>
      <c r="B42" s="390">
        <v>4300</v>
      </c>
      <c r="C42" s="22" t="s">
        <v>486</v>
      </c>
      <c r="D42" s="28"/>
      <c r="E42" s="392">
        <v>40000</v>
      </c>
      <c r="F42" s="23"/>
    </row>
    <row r="43" spans="5:6" ht="12.75">
      <c r="E43" s="23"/>
      <c r="F43" s="23"/>
    </row>
  </sheetData>
  <sheetProtection/>
  <mergeCells count="17">
    <mergeCell ref="A2:E2"/>
    <mergeCell ref="A3:E3"/>
    <mergeCell ref="B25:C25"/>
    <mergeCell ref="B27:C27"/>
    <mergeCell ref="A5:A6"/>
    <mergeCell ref="B7:C7"/>
    <mergeCell ref="B20:C20"/>
    <mergeCell ref="B24:C24"/>
    <mergeCell ref="B8:C8"/>
    <mergeCell ref="B11:C11"/>
    <mergeCell ref="B35:C35"/>
    <mergeCell ref="B5:C6"/>
    <mergeCell ref="B29:C29"/>
    <mergeCell ref="B34:C34"/>
    <mergeCell ref="B19:C19"/>
    <mergeCell ref="B15:C15"/>
    <mergeCell ref="B16:C16"/>
  </mergeCells>
  <printOptions horizontalCentered="1"/>
  <pageMargins left="0.15748031496062992" right="0.07874015748031496" top="0.3937007874015748" bottom="0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00390625" style="1" customWidth="1"/>
    <col min="2" max="2" width="3.8515625" style="1" customWidth="1"/>
    <col min="3" max="3" width="55.8515625" style="1" customWidth="1"/>
    <col min="4" max="4" width="15.140625" style="1" customWidth="1"/>
    <col min="5" max="5" width="16.57421875" style="1" customWidth="1"/>
    <col min="6" max="16384" width="9.140625" style="1" customWidth="1"/>
  </cols>
  <sheetData>
    <row r="1" spans="4:5" ht="12.75">
      <c r="D1" s="481" t="s">
        <v>525</v>
      </c>
      <c r="E1" s="481"/>
    </row>
    <row r="2" spans="4:5" ht="12.75">
      <c r="D2" s="89"/>
      <c r="E2" s="89"/>
    </row>
    <row r="3" spans="1:5" ht="12.75">
      <c r="A3" s="516" t="s">
        <v>270</v>
      </c>
      <c r="B3" s="517"/>
      <c r="C3" s="517"/>
      <c r="D3" s="517"/>
      <c r="E3" s="517"/>
    </row>
    <row r="4" spans="1:5" ht="12.75">
      <c r="A4" s="516" t="s">
        <v>386</v>
      </c>
      <c r="B4" s="516"/>
      <c r="C4" s="516"/>
      <c r="D4" s="516"/>
      <c r="E4" s="516"/>
    </row>
    <row r="6" ht="13.5" thickBot="1"/>
    <row r="7" spans="1:5" ht="26.25" customHeight="1" thickBot="1" thickTop="1">
      <c r="A7" s="518" t="s">
        <v>227</v>
      </c>
      <c r="B7" s="518" t="s">
        <v>271</v>
      </c>
      <c r="C7" s="518"/>
      <c r="D7" s="520" t="s">
        <v>272</v>
      </c>
      <c r="E7" s="520"/>
    </row>
    <row r="8" spans="1:5" ht="27" customHeight="1" thickBot="1" thickTop="1">
      <c r="A8" s="518"/>
      <c r="B8" s="518"/>
      <c r="C8" s="518"/>
      <c r="D8" s="138" t="s">
        <v>273</v>
      </c>
      <c r="E8" s="139" t="s">
        <v>274</v>
      </c>
    </row>
    <row r="9" spans="1:5" ht="19.5" customHeight="1" thickTop="1">
      <c r="A9" s="3" t="s">
        <v>228</v>
      </c>
      <c r="B9" s="519" t="s">
        <v>275</v>
      </c>
      <c r="C9" s="519"/>
      <c r="D9" s="118">
        <v>50</v>
      </c>
      <c r="E9" s="119">
        <v>20</v>
      </c>
    </row>
    <row r="10" spans="1:5" ht="19.5" customHeight="1" thickBot="1">
      <c r="A10" s="88"/>
      <c r="B10" s="90">
        <v>122</v>
      </c>
      <c r="C10" s="24" t="s">
        <v>276</v>
      </c>
      <c r="D10" s="41">
        <v>50</v>
      </c>
      <c r="E10" s="42">
        <v>20</v>
      </c>
    </row>
    <row r="11" spans="1:5" ht="19.5" customHeight="1" thickTop="1">
      <c r="A11" s="3" t="s">
        <v>229</v>
      </c>
      <c r="B11" s="519" t="s">
        <v>277</v>
      </c>
      <c r="C11" s="519"/>
      <c r="D11" s="118"/>
      <c r="E11" s="119"/>
    </row>
    <row r="12" spans="1:5" ht="19.5" customHeight="1" thickBot="1">
      <c r="A12" s="88"/>
      <c r="B12" s="90">
        <v>337</v>
      </c>
      <c r="C12" s="24" t="s">
        <v>278</v>
      </c>
      <c r="D12" s="41"/>
      <c r="E12" s="42"/>
    </row>
    <row r="13" spans="1:5" ht="19.5" customHeight="1" thickTop="1">
      <c r="A13" s="3" t="s">
        <v>230</v>
      </c>
      <c r="B13" s="519" t="s">
        <v>279</v>
      </c>
      <c r="C13" s="519"/>
      <c r="D13" s="118">
        <v>16</v>
      </c>
      <c r="E13" s="119">
        <v>19</v>
      </c>
    </row>
    <row r="14" spans="1:5" ht="19.5" customHeight="1">
      <c r="A14" s="25"/>
      <c r="B14" s="91">
        <v>524</v>
      </c>
      <c r="C14" s="4" t="s">
        <v>280</v>
      </c>
      <c r="D14" s="43"/>
      <c r="E14" s="397">
        <v>14</v>
      </c>
    </row>
    <row r="15" spans="1:5" ht="19.5" customHeight="1" thickBot="1">
      <c r="A15" s="149"/>
      <c r="B15" s="90">
        <v>525</v>
      </c>
      <c r="C15" s="24" t="s">
        <v>281</v>
      </c>
      <c r="D15" s="69"/>
      <c r="E15" s="400"/>
    </row>
    <row r="16" spans="1:5" ht="19.5" customHeight="1" thickBot="1" thickTop="1">
      <c r="A16" s="88"/>
      <c r="B16" s="1">
        <v>548</v>
      </c>
      <c r="C16" s="1" t="s">
        <v>540</v>
      </c>
      <c r="D16" s="41">
        <v>16</v>
      </c>
      <c r="E16" s="42">
        <v>5</v>
      </c>
    </row>
    <row r="17" spans="1:5" ht="19.5" customHeight="1" thickTop="1">
      <c r="A17" s="3" t="s">
        <v>282</v>
      </c>
      <c r="B17" s="519" t="s">
        <v>283</v>
      </c>
      <c r="C17" s="519"/>
      <c r="D17" s="118"/>
      <c r="E17" s="119">
        <v>26</v>
      </c>
    </row>
    <row r="18" spans="1:5" ht="19.5" customHeight="1" thickBot="1">
      <c r="A18" s="25"/>
      <c r="B18" s="91">
        <v>622</v>
      </c>
      <c r="C18" s="4" t="s">
        <v>318</v>
      </c>
      <c r="D18" s="43"/>
      <c r="E18" s="33">
        <v>24</v>
      </c>
    </row>
    <row r="19" spans="1:5" ht="19.5" customHeight="1" thickTop="1">
      <c r="A19" s="3" t="s">
        <v>284</v>
      </c>
      <c r="B19" s="519" t="s">
        <v>285</v>
      </c>
      <c r="C19" s="519"/>
      <c r="D19" s="118">
        <v>4</v>
      </c>
      <c r="E19" s="119">
        <v>2</v>
      </c>
    </row>
    <row r="20" spans="1:5" ht="19.5" customHeight="1">
      <c r="A20" s="25"/>
      <c r="B20" s="91">
        <v>745</v>
      </c>
      <c r="C20" s="4" t="s">
        <v>319</v>
      </c>
      <c r="D20" s="43"/>
      <c r="E20" s="33">
        <v>2</v>
      </c>
    </row>
    <row r="21" spans="1:5" ht="19.5" customHeight="1" thickBot="1">
      <c r="A21" s="398"/>
      <c r="B21" s="399">
        <v>739</v>
      </c>
      <c r="C21" s="239" t="s">
        <v>539</v>
      </c>
      <c r="D21" s="71">
        <v>4</v>
      </c>
      <c r="E21" s="53"/>
    </row>
    <row r="22" spans="1:5" ht="19.5" customHeight="1" thickTop="1">
      <c r="A22" s="3" t="s">
        <v>288</v>
      </c>
      <c r="B22" s="519" t="s">
        <v>289</v>
      </c>
      <c r="C22" s="519"/>
      <c r="D22" s="118"/>
      <c r="E22" s="119">
        <v>10</v>
      </c>
    </row>
    <row r="23" spans="1:5" ht="19.5" customHeight="1">
      <c r="A23" s="149"/>
      <c r="B23" s="150">
        <v>866</v>
      </c>
      <c r="C23" s="12"/>
      <c r="D23" s="69"/>
      <c r="E23" s="48"/>
    </row>
    <row r="24" spans="1:5" ht="19.5" customHeight="1" thickBot="1">
      <c r="A24" s="88"/>
      <c r="B24" s="90">
        <v>878</v>
      </c>
      <c r="C24" s="24"/>
      <c r="D24" s="41"/>
      <c r="E24" s="42"/>
    </row>
    <row r="25" spans="1:5" ht="19.5" customHeight="1" thickBot="1" thickTop="1">
      <c r="A25" s="93"/>
      <c r="B25" s="94"/>
      <c r="C25" s="95" t="s">
        <v>290</v>
      </c>
      <c r="D25" s="76">
        <v>70</v>
      </c>
      <c r="E25" s="76">
        <v>75</v>
      </c>
    </row>
    <row r="26" ht="19.5" customHeight="1" thickTop="1"/>
    <row r="28" ht="12.75">
      <c r="C28" s="23"/>
    </row>
  </sheetData>
  <sheetProtection/>
  <mergeCells count="12">
    <mergeCell ref="D1:E1"/>
    <mergeCell ref="D7:E7"/>
    <mergeCell ref="B17:C17"/>
    <mergeCell ref="A3:E3"/>
    <mergeCell ref="A4:E4"/>
    <mergeCell ref="A7:A8"/>
    <mergeCell ref="B7:C8"/>
    <mergeCell ref="B19:C19"/>
    <mergeCell ref="B22:C22"/>
    <mergeCell ref="B9:C9"/>
    <mergeCell ref="B11:C11"/>
    <mergeCell ref="B13:C13"/>
  </mergeCells>
  <printOptions horizontalCentered="1"/>
  <pageMargins left="0.5118110236220472" right="0.11811023622047245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Kancho</dc:creator>
  <cp:keywords/>
  <dc:description/>
  <cp:lastModifiedBy>Kremi</cp:lastModifiedBy>
  <cp:lastPrinted>2017-02-27T07:13:13Z</cp:lastPrinted>
  <dcterms:created xsi:type="dcterms:W3CDTF">1996-10-14T23:33:28Z</dcterms:created>
  <dcterms:modified xsi:type="dcterms:W3CDTF">2017-04-03T12:03:02Z</dcterms:modified>
  <cp:category/>
  <cp:version/>
  <cp:contentType/>
  <cp:contentStatus/>
</cp:coreProperties>
</file>